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36" windowWidth="6576" windowHeight="5748" tabRatio="697" activeTab="4"/>
  </bookViews>
  <sheets>
    <sheet name="BS" sheetId="1" r:id="rId1"/>
    <sheet name="IS" sheetId="2" r:id="rId2"/>
    <sheet name="Equity" sheetId="3" r:id="rId3"/>
    <sheet name="Cashflow" sheetId="4" r:id="rId4"/>
    <sheet name="Notes " sheetId="5" r:id="rId5"/>
  </sheets>
  <definedNames>
    <definedName name="_xlnm.Print_Area" localSheetId="0">'BS'!$A$1:$D$56</definedName>
    <definedName name="_xlnm.Print_Area" localSheetId="3">'Cashflow'!$A$1:$D$53</definedName>
    <definedName name="_xlnm.Print_Area" localSheetId="2">'Equity'!$A$1:$I$47</definedName>
    <definedName name="_xlnm.Print_Area" localSheetId="1">'IS'!$A$1:$H$54</definedName>
    <definedName name="_xlnm.Print_Area" localSheetId="4">'Notes '!$A$1:$H$208</definedName>
    <definedName name="_xlnm.Print_Titles" localSheetId="4">'Notes '!$1:$5</definedName>
    <definedName name="Z_1E00B2F5_1620_48A5_805E_1F7B7AB8926C_.wvu.PrintArea" localSheetId="0" hidden="1">'BS'!$A$1:$D$56</definedName>
    <definedName name="Z_1E00B2F5_1620_48A5_805E_1F7B7AB8926C_.wvu.PrintArea" localSheetId="3" hidden="1">'Cashflow'!$A$1:$D$53</definedName>
    <definedName name="Z_1E00B2F5_1620_48A5_805E_1F7B7AB8926C_.wvu.PrintArea" localSheetId="2" hidden="1">'Equity'!$A$1:$I$47</definedName>
    <definedName name="Z_1E00B2F5_1620_48A5_805E_1F7B7AB8926C_.wvu.PrintArea" localSheetId="1" hidden="1">'IS'!$A$1:$H$54</definedName>
    <definedName name="Z_1E00B2F5_1620_48A5_805E_1F7B7AB8926C_.wvu.PrintArea" localSheetId="4" hidden="1">'Notes '!$A$1:$H$208</definedName>
    <definedName name="Z_1E00B2F5_1620_48A5_805E_1F7B7AB8926C_.wvu.PrintTitles" localSheetId="4" hidden="1">'Notes '!$1:$5</definedName>
    <definedName name="Z_1E00B2F5_1620_48A5_805E_1F7B7AB8926C_.wvu.Rows" localSheetId="0" hidden="1">'BS'!$17:$17,'BS'!$45:$45</definedName>
    <definedName name="Z_1E00B2F5_1620_48A5_805E_1F7B7AB8926C_.wvu.Rows" localSheetId="4" hidden="1">'Notes '!$125:$125</definedName>
    <definedName name="Z_285F4328_0A37_41C5_9AF4_1A1126BD1029_.wvu.PrintArea" localSheetId="0" hidden="1">'BS'!$A$1:$D$58</definedName>
    <definedName name="Z_285F4328_0A37_41C5_9AF4_1A1126BD1029_.wvu.PrintArea" localSheetId="3" hidden="1">'Cashflow'!$A$1:$E$54</definedName>
    <definedName name="Z_285F4328_0A37_41C5_9AF4_1A1126BD1029_.wvu.PrintArea" localSheetId="2" hidden="1">'Equity'!$A$1:$I$47</definedName>
    <definedName name="Z_285F4328_0A37_41C5_9AF4_1A1126BD1029_.wvu.PrintArea" localSheetId="1" hidden="1">'IS'!$A$1:$H$58</definedName>
    <definedName name="Z_285F4328_0A37_41C5_9AF4_1A1126BD1029_.wvu.PrintArea" localSheetId="4" hidden="1">'Notes '!$A$1:$I$208</definedName>
    <definedName name="Z_285F4328_0A37_41C5_9AF4_1A1126BD1029_.wvu.PrintTitles" localSheetId="4" hidden="1">'Notes '!$1:$5</definedName>
    <definedName name="Z_285F4328_0A37_41C5_9AF4_1A1126BD1029_.wvu.Rows" localSheetId="0" hidden="1">'BS'!$17:$17,'BS'!$45:$45</definedName>
    <definedName name="Z_285F4328_0A37_41C5_9AF4_1A1126BD1029_.wvu.Rows" localSheetId="4" hidden="1">'Notes '!$125:$125</definedName>
    <definedName name="Z_44959FCD_4034_4DC7_BB64_9C13E348F831_.wvu.PrintArea" localSheetId="0" hidden="1">'BS'!$A$1:$D$56</definedName>
    <definedName name="Z_44959FCD_4034_4DC7_BB64_9C13E348F831_.wvu.PrintArea" localSheetId="3" hidden="1">'Cashflow'!$A$1:$D$53</definedName>
    <definedName name="Z_44959FCD_4034_4DC7_BB64_9C13E348F831_.wvu.PrintArea" localSheetId="2" hidden="1">'Equity'!$A$1:$I$47</definedName>
    <definedName name="Z_44959FCD_4034_4DC7_BB64_9C13E348F831_.wvu.PrintArea" localSheetId="1" hidden="1">'IS'!$A$1:$H$54</definedName>
    <definedName name="Z_44959FCD_4034_4DC7_BB64_9C13E348F831_.wvu.PrintArea" localSheetId="4" hidden="1">'Notes '!$A$1:$H$208</definedName>
    <definedName name="Z_44959FCD_4034_4DC7_BB64_9C13E348F831_.wvu.PrintTitles" localSheetId="4" hidden="1">'Notes '!$1:$5</definedName>
    <definedName name="Z_44959FCD_4034_4DC7_BB64_9C13E348F831_.wvu.Rows" localSheetId="0" hidden="1">'BS'!$17:$17,'BS'!$45:$45</definedName>
    <definedName name="Z_44959FCD_4034_4DC7_BB64_9C13E348F831_.wvu.Rows" localSheetId="4" hidden="1">'Notes '!$125:$125</definedName>
    <definedName name="Z_E8A94E10_126F_47C4_A2D9_9670A76DE71E_.wvu.PrintArea" localSheetId="0" hidden="1">'BS'!$A$1:$D$58</definedName>
    <definedName name="Z_E8A94E10_126F_47C4_A2D9_9670A76DE71E_.wvu.PrintArea" localSheetId="3" hidden="1">'Cashflow'!$A$1:$E$54</definedName>
    <definedName name="Z_E8A94E10_126F_47C4_A2D9_9670A76DE71E_.wvu.PrintArea" localSheetId="2" hidden="1">'Equity'!$A$1:$I$47</definedName>
    <definedName name="Z_E8A94E10_126F_47C4_A2D9_9670A76DE71E_.wvu.PrintArea" localSheetId="1" hidden="1">'IS'!$A$1:$H$58</definedName>
    <definedName name="Z_E8A94E10_126F_47C4_A2D9_9670A76DE71E_.wvu.PrintArea" localSheetId="4" hidden="1">'Notes '!$A$1:$I$208</definedName>
    <definedName name="Z_E8A94E10_126F_47C4_A2D9_9670A76DE71E_.wvu.PrintTitles" localSheetId="4" hidden="1">'Notes '!$1:$5</definedName>
    <definedName name="Z_E8A94E10_126F_47C4_A2D9_9670A76DE71E_.wvu.Rows" localSheetId="0" hidden="1">'BS'!$17:$17,'BS'!$45:$45</definedName>
    <definedName name="Z_E8A94E10_126F_47C4_A2D9_9670A76DE71E_.wvu.Rows" localSheetId="4" hidden="1">'Notes '!$125:$125</definedName>
  </definedNames>
  <calcPr fullCalcOnLoad="1"/>
</workbook>
</file>

<file path=xl/sharedStrings.xml><?xml version="1.0" encoding="utf-8"?>
<sst xmlns="http://schemas.openxmlformats.org/spreadsheetml/2006/main" count="382" uniqueCount="284">
  <si>
    <t>Quarter</t>
  </si>
  <si>
    <t>RM'000</t>
  </si>
  <si>
    <t>To Date</t>
  </si>
  <si>
    <t>Revenue</t>
  </si>
  <si>
    <t>Taxation</t>
  </si>
  <si>
    <t>Receivables</t>
  </si>
  <si>
    <t>Cash and bank balances</t>
  </si>
  <si>
    <t>Payables</t>
  </si>
  <si>
    <t>CONDENSED CONSOLIDATED STATEMENT OF CHANGES IN EQUITY</t>
  </si>
  <si>
    <t>Share</t>
  </si>
  <si>
    <t>Capital</t>
  </si>
  <si>
    <t>Retained</t>
  </si>
  <si>
    <t>Profits</t>
  </si>
  <si>
    <t>Total</t>
  </si>
  <si>
    <t>1.</t>
  </si>
  <si>
    <t>Valuation of Property, Plant and Equipment</t>
  </si>
  <si>
    <t>Subsequent Events</t>
  </si>
  <si>
    <t>Review Of Performance</t>
  </si>
  <si>
    <t>Audit Report</t>
  </si>
  <si>
    <t>Seasonality or Cyclicality</t>
  </si>
  <si>
    <t>Dividends</t>
  </si>
  <si>
    <t>Segmental Reporting</t>
  </si>
  <si>
    <t>Group Borrowings and Debt Securities</t>
  </si>
  <si>
    <t>Off Balance Sheet Financial Instruments</t>
  </si>
  <si>
    <t>Material Litigation</t>
  </si>
  <si>
    <t>SELECTED EXPLANATORY NOTES</t>
  </si>
  <si>
    <t>Purchase of property, plant and equipment</t>
  </si>
  <si>
    <t>Change In The Composition of The Group</t>
  </si>
  <si>
    <t xml:space="preserve">   shares in issue ('000)</t>
  </si>
  <si>
    <t>Weighted average number of ordinary</t>
  </si>
  <si>
    <t>Finance cost</t>
  </si>
  <si>
    <t>Other operating income</t>
  </si>
  <si>
    <t>Operating expenses</t>
  </si>
  <si>
    <t>Share premium</t>
  </si>
  <si>
    <t>Share capital</t>
  </si>
  <si>
    <t>Deferred taxation</t>
  </si>
  <si>
    <t>Note :</t>
  </si>
  <si>
    <t>Property, plant and equipment</t>
  </si>
  <si>
    <t>Inventories</t>
  </si>
  <si>
    <t>Current assets</t>
  </si>
  <si>
    <t>Current liabilities</t>
  </si>
  <si>
    <t>(The figures have not been audited)</t>
  </si>
  <si>
    <t>As At End</t>
  </si>
  <si>
    <t xml:space="preserve">Of Current </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</si>
  <si>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</si>
  <si>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</si>
  <si>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</si>
  <si>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</si>
  <si>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</si>
  <si>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</si>
  <si>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</si>
  <si>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</si>
  <si>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</si>
  <si>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</si>
  <si>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</si>
  <si>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</si>
  <si>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</si>
  <si>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</si>
  <si>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Net increase in cash and cash equivalents</t>
  </si>
  <si>
    <t>Cash and cash equivalents at beginning</t>
  </si>
  <si>
    <t>Cash and cash equivalents at end</t>
  </si>
  <si>
    <t>Exceptional items</t>
  </si>
  <si>
    <t>Estimates</t>
  </si>
  <si>
    <t>Issuance or repayment of debt/equity securities</t>
  </si>
  <si>
    <t xml:space="preserve">There were no changes to the estimates that have been used in the preparation of the current financial </t>
  </si>
  <si>
    <t>statements.</t>
  </si>
  <si>
    <t>Contingent Liabilities and Contingent Assets</t>
  </si>
  <si>
    <t>Capital Commitments</t>
  </si>
  <si>
    <t>Taxation comprise the following :</t>
  </si>
  <si>
    <t>Secured</t>
  </si>
  <si>
    <t>Unsecured</t>
  </si>
  <si>
    <t>Short term</t>
  </si>
  <si>
    <t>Bankers acceptance</t>
  </si>
  <si>
    <t xml:space="preserve">As At </t>
  </si>
  <si>
    <t>Current Year  Prospects</t>
  </si>
  <si>
    <t>Tax recoverable</t>
  </si>
  <si>
    <t>Preceding</t>
  </si>
  <si>
    <t>Cumulative</t>
  </si>
  <si>
    <t>(The figures  have not been audited)</t>
  </si>
  <si>
    <t>Represented by:</t>
  </si>
  <si>
    <t>Bank overdrafts</t>
  </si>
  <si>
    <t>Corporate Proposals</t>
  </si>
  <si>
    <t>Intangible assets</t>
  </si>
  <si>
    <t>Repayment of bank borrowings</t>
  </si>
  <si>
    <t>Dividend payable</t>
  </si>
  <si>
    <t>Cumulative Quarter</t>
  </si>
  <si>
    <t>Total equity</t>
  </si>
  <si>
    <t>Other payables and accruals</t>
  </si>
  <si>
    <t>Basis of Preparation</t>
  </si>
  <si>
    <t>Based on profit for the period :</t>
  </si>
  <si>
    <t>- Current tax</t>
  </si>
  <si>
    <t>- Deferred taxation</t>
  </si>
  <si>
    <t xml:space="preserve">Receivables </t>
  </si>
  <si>
    <t>Net cash used in investing activities</t>
  </si>
  <si>
    <t xml:space="preserve">Malaysia </t>
  </si>
  <si>
    <t>assets</t>
  </si>
  <si>
    <t xml:space="preserve">Capital </t>
  </si>
  <si>
    <t>expenditure</t>
  </si>
  <si>
    <t>Current Year To Date</t>
  </si>
  <si>
    <t>Retained profits</t>
  </si>
  <si>
    <t>Other receivables and deposits</t>
  </si>
  <si>
    <t>Distributable</t>
  </si>
  <si>
    <t>There are no outstanding capital commitments at the end of the current quarter.</t>
  </si>
  <si>
    <t>Investment in Associates</t>
  </si>
  <si>
    <t>Statutory tax rate</t>
  </si>
  <si>
    <t>%</t>
  </si>
  <si>
    <t>Bank Overdraft</t>
  </si>
  <si>
    <t>ASSETS</t>
  </si>
  <si>
    <t>Non-current assets</t>
  </si>
  <si>
    <t>TOTAL ASSETS</t>
  </si>
  <si>
    <t>EQUITY &amp; LIABILITIES</t>
  </si>
  <si>
    <t>Non-current liabilities</t>
  </si>
  <si>
    <t>TOTAL EQUITY &amp; LIBILITIES</t>
  </si>
  <si>
    <t>Total liabilities</t>
  </si>
  <si>
    <t xml:space="preserve">Provision for taxation </t>
  </si>
  <si>
    <t>There were no issuance or repayment of debt or equity securities for the current financial year to date.</t>
  </si>
  <si>
    <t>No dividend has been proposed for the current financial period to date.</t>
  </si>
  <si>
    <t>reporting quarter and the date of this announcement.</t>
  </si>
  <si>
    <t>The Group does not have any financial instruments with off balance sheet risk as at the date of this report.</t>
  </si>
  <si>
    <t>Translation</t>
  </si>
  <si>
    <t>Reserve</t>
  </si>
  <si>
    <t>Translation reserves</t>
  </si>
  <si>
    <t xml:space="preserve">In the opinion of the directors, there were no material events that have arisen between the end of the </t>
  </si>
  <si>
    <t>The Group does not have any material litigation as at the date of this report.</t>
  </si>
  <si>
    <t>Treasury shares</t>
  </si>
  <si>
    <t>Treasury</t>
  </si>
  <si>
    <t>Shares</t>
  </si>
  <si>
    <t>Current Quarter</t>
  </si>
  <si>
    <t>Factoring liabilities</t>
  </si>
  <si>
    <t xml:space="preserve">Total </t>
  </si>
  <si>
    <t>Equity</t>
  </si>
  <si>
    <t xml:space="preserve"> </t>
  </si>
  <si>
    <t xml:space="preserve">The interim financial statements should be read in conjunction with the audited financial statements 
</t>
  </si>
  <si>
    <t xml:space="preserve">provide an explanation of events and transactions that are significant to an understanding of the </t>
  </si>
  <si>
    <t>sales have an impact on revenue and earnings.</t>
  </si>
  <si>
    <t>As the Group is basically involved in the distribution of fashion apparels, major festivals and carnival</t>
  </si>
  <si>
    <t xml:space="preserve">Business segments
</t>
  </si>
  <si>
    <t xml:space="preserve">Geographical Segments
</t>
  </si>
  <si>
    <t xml:space="preserve">In presenting information on the basis of geographical segments, segment revenue is based on the </t>
  </si>
  <si>
    <t>There were  no corporate proposals for the current quarter.</t>
  </si>
  <si>
    <t>Investment property</t>
  </si>
  <si>
    <t>Before Tax</t>
  </si>
  <si>
    <t>Profit/(Loss)</t>
  </si>
  <si>
    <t>(Payment)/ Drawdown of factoring liabilities</t>
  </si>
  <si>
    <r>
      <t>YEN GLOBAL BERHAD</t>
    </r>
    <r>
      <rPr>
        <b/>
        <sz val="8"/>
        <rFont val="Times New Roman"/>
        <family val="1"/>
      </rPr>
      <t xml:space="preserve"> (Company No. 570396-D)</t>
    </r>
  </si>
  <si>
    <t>Material change in profit before taxation as compared to preceding quarter</t>
  </si>
  <si>
    <t xml:space="preserve">geographical location of customers whereas segment assets are based on the geographical </t>
  </si>
  <si>
    <t xml:space="preserve">location of assets. 
</t>
  </si>
  <si>
    <t xml:space="preserve"> - Realised</t>
  </si>
  <si>
    <t xml:space="preserve"> - Unrealised</t>
  </si>
  <si>
    <t xml:space="preserve">changes in the financial position and performance of Yen Global Berhad. (“Yen” or “Company”) </t>
  </si>
  <si>
    <t>and its subsidiary companies (hereinafter referred to as the “Group”) since the financial year</t>
  </si>
  <si>
    <t>Europe</t>
  </si>
  <si>
    <t>Treasury Shares</t>
  </si>
  <si>
    <t>Group borrowings</t>
  </si>
  <si>
    <t>Add : Consolidation adjustments</t>
  </si>
  <si>
    <t>CONDENSED CONSOLIDATED STATEMENT OF COMPREHENSIVE INCOME</t>
  </si>
  <si>
    <t>CONDENSED CONSOLIDATED STATEMENT OF CASH FLOWS</t>
  </si>
  <si>
    <t>Other comprehensive income/(loss), net of tax</t>
  </si>
  <si>
    <t xml:space="preserve"> Equity holders of the parent</t>
  </si>
  <si>
    <t xml:space="preserve"> Minority interest</t>
  </si>
  <si>
    <t xml:space="preserve"> Minority interests</t>
  </si>
  <si>
    <t xml:space="preserve">Basic earnings per share attributable to </t>
  </si>
  <si>
    <t xml:space="preserve">   owners of the parent (sen)</t>
  </si>
  <si>
    <t>The unaudited Condensed Consolidated Statement of Financial Position should be read in conjunction with</t>
  </si>
  <si>
    <t xml:space="preserve">The unaudited Condensed Consolidated Statement of Comprehensive Income should be read in conjunction with the Group's </t>
  </si>
  <si>
    <t>The unaudited Condensed Consolidated Statement Of Changes In Equity should be read in conjunction with the Group's audited</t>
  </si>
  <si>
    <t xml:space="preserve"> for the period</t>
  </si>
  <si>
    <t>Total comprehensive loss</t>
  </si>
  <si>
    <t>Non-controlling interests</t>
  </si>
  <si>
    <t>Equity attributable to owners of the parent</t>
  </si>
  <si>
    <t>Borrowings</t>
  </si>
  <si>
    <t>Interests</t>
  </si>
  <si>
    <t>Effects of changes in exchange rates</t>
  </si>
  <si>
    <t>There were no exceptional items for the period under review.</t>
  </si>
  <si>
    <t xml:space="preserve">CONDENSED CONSOLIDATED STATEMENT OF FINANCIAL POSITION  </t>
  </si>
  <si>
    <t>There were no changes in the valuation of property, plant and equipment since the last audited financial</t>
  </si>
  <si>
    <t>Finance Lease liabilities</t>
  </si>
  <si>
    <t>Reconciliation of statutory tax rate to effective tax rate :</t>
  </si>
  <si>
    <t>Foreign currency translation differences for</t>
  </si>
  <si>
    <t xml:space="preserve">  foreign operations</t>
  </si>
  <si>
    <t>Total comprehensive</t>
  </si>
  <si>
    <t xml:space="preserve"> loss for the period</t>
  </si>
  <si>
    <t>Non-</t>
  </si>
  <si>
    <t>controlling</t>
  </si>
  <si>
    <t>The interim financial statements are unaudited and have been prepared in accordance with the</t>
  </si>
  <si>
    <t>The Group is principally engaged in the manufacturing, marketing, distribution and retailing of</t>
  </si>
  <si>
    <t xml:space="preserve">been prepared as the Group’s revenue, operating profit, assets employed, liabilities, capital </t>
  </si>
  <si>
    <t xml:space="preserve">expenditure, depreciation and non-cash expenses are mainly confined to one business segment.
</t>
  </si>
  <si>
    <t xml:space="preserve">There is no diluted earnings per share as the Company does not have any convertible financial </t>
  </si>
  <si>
    <t>instruments as at the end of the reported quarter and year.</t>
  </si>
  <si>
    <t>Profit /(Loss) Before Taxation</t>
  </si>
  <si>
    <t>Interest income</t>
  </si>
  <si>
    <t>Interest expense</t>
  </si>
  <si>
    <t>Rental income</t>
  </si>
  <si>
    <t>Royalty income</t>
  </si>
  <si>
    <t>This is arrived at:</t>
  </si>
  <si>
    <t>And Crediting :</t>
  </si>
  <si>
    <t>After Charging :</t>
  </si>
  <si>
    <t>Depreciation and amortization</t>
  </si>
  <si>
    <t>Interest received</t>
  </si>
  <si>
    <t>requirements of Malaysian Financial Reporting Standards ("MFRS"), MFRS 134: Interim Financial</t>
  </si>
  <si>
    <t>Reporting and paragraph 9.22 and Part A of Appendix 9B of the Listing Requirements of Bursa</t>
  </si>
  <si>
    <t>Malaysia Securities Berhad ("Bursa Securities").</t>
  </si>
  <si>
    <t>in Malaysia and Europe</t>
  </si>
  <si>
    <t xml:space="preserve">The business of the Group is managed principally in Malaysia and its products are distributed mainly 
</t>
  </si>
  <si>
    <t>Balance at 1.8.2013</t>
  </si>
  <si>
    <t>The same acounting policies and methods of computation are followed in the interim financial</t>
  </si>
  <si>
    <t>Foreign currency translation</t>
  </si>
  <si>
    <t>Individual</t>
  </si>
  <si>
    <t>Tax impact of losses in subsidiary companies</t>
  </si>
  <si>
    <t>Basic Loss Per Share (sen)</t>
  </si>
  <si>
    <t>Net Loss for the period (RM'000)</t>
  </si>
  <si>
    <t>The basic loss per share for the quarter and cumulative year to date are computed as follow:</t>
  </si>
  <si>
    <t>Basis of calculation of loss per share</t>
  </si>
  <si>
    <t>There were no repurchase of treasury shares during the year. Total treasury shares held as at year to date</t>
  </si>
  <si>
    <t xml:space="preserve"> is 300,000.</t>
  </si>
  <si>
    <t>31.7.14</t>
  </si>
  <si>
    <t>The Condensed Consolidated Cash Flow Statement should be read in conjunction with the Annual</t>
  </si>
  <si>
    <t xml:space="preserve">to the interim financial statements.
</t>
  </si>
  <si>
    <t>Year</t>
  </si>
  <si>
    <t>Current</t>
  </si>
  <si>
    <t>There were no contingent liabilities and contingent assets of a material nature as at the date of this report.</t>
  </si>
  <si>
    <t>the Group's audited financial statements for the year ended 31 July 2014.</t>
  </si>
  <si>
    <t>audited financial statements for the year ended 31 July 2014.</t>
  </si>
  <si>
    <t>Balance at 1.8.2014</t>
  </si>
  <si>
    <t>31.10.13</t>
  </si>
  <si>
    <t xml:space="preserve">financial statements for the year ended 31 July 2014. The accompanying notes are an intergral part of this statement.
</t>
  </si>
  <si>
    <t xml:space="preserve">Financial Report for the year ended 31 July 2014 and the accompanying explanatory notes attached </t>
  </si>
  <si>
    <t>ended 31 July 2014.</t>
  </si>
  <si>
    <t>statements as compared with the financial statements for the financial year ended 31 July, 2014.</t>
  </si>
  <si>
    <t xml:space="preserve">for the year ended 31 July 2014. These explanatory notes attached to the interim financial statements </t>
  </si>
  <si>
    <t>The auditors' report on the financial statements for the year ended 31 July 2014 was not qualified.</t>
  </si>
  <si>
    <t>statements for the year ended 31 July 2014.</t>
  </si>
  <si>
    <t>&lt;---------Attributable to Equity Holders of the Parent---------&gt;</t>
  </si>
  <si>
    <t>&lt;-----Non-distributable-----&gt;</t>
  </si>
  <si>
    <t>Payment of bankers acceptance</t>
  </si>
  <si>
    <t xml:space="preserve">jeanswear, other fashion apparels and accessories. Business segmental information has therefore not </t>
  </si>
  <si>
    <t>Realised and Unrealised Loss</t>
  </si>
  <si>
    <t>Total retained lossess of the Group are as follows:</t>
  </si>
  <si>
    <t>Loss before taxation</t>
  </si>
  <si>
    <t>Operating profit/(loss) before working capital changes</t>
  </si>
  <si>
    <t>Cash from operations</t>
  </si>
  <si>
    <t>Income tax (paid)/ refund</t>
  </si>
  <si>
    <t>Net cash from operating activities</t>
  </si>
  <si>
    <t>Net cash used in financing activities</t>
  </si>
  <si>
    <t>Loss from operations</t>
  </si>
  <si>
    <t>Loss before tax</t>
  </si>
  <si>
    <t>Net loss for the period</t>
  </si>
  <si>
    <t>Total comprehensive loss for the period</t>
  </si>
  <si>
    <t>Loss attributable to:</t>
  </si>
  <si>
    <t>Total comprehensive loss attributable to:</t>
  </si>
  <si>
    <t>AS AT 31 JANUARY 2015</t>
  </si>
  <si>
    <t>31.1.15</t>
  </si>
  <si>
    <t>FOR THE SECOND QUARTER ENDED 31 JANUARY 2015</t>
  </si>
  <si>
    <t>Second quarter ended</t>
  </si>
  <si>
    <t>Balance at 31.1.2015</t>
  </si>
  <si>
    <t>Balance at 31.1.2014</t>
  </si>
  <si>
    <t>31.1.14</t>
  </si>
  <si>
    <t>31 JANUARY 2015</t>
  </si>
  <si>
    <t>Disposal of subsidiary</t>
  </si>
  <si>
    <t>Bad debts recovered</t>
  </si>
  <si>
    <t>There were no change in the composition of the Group for the financial year to date, except as follows:</t>
  </si>
  <si>
    <t xml:space="preserve">for the disposal of 750,000 ordinary shares of RM1.00 each, representing 75% equity interest in Starix </t>
  </si>
  <si>
    <t xml:space="preserve">On 23 December 2014, the Company has entered into a Share Sale Agreement with Dato' Leow Soo Tat </t>
  </si>
  <si>
    <t>corresponding  quarter last year mainly due to additional sales generated from clearance of old stocks.</t>
  </si>
  <si>
    <t xml:space="preserve">As a result, the current quarter only recorded a loss before taxation of RM0.4 million as opposed to the </t>
  </si>
  <si>
    <t>loss of RM1.9 million in the correspoding quarter last year.</t>
  </si>
  <si>
    <t>Disposal of subsidiary, net of cash disposed</t>
  </si>
  <si>
    <t xml:space="preserve">Turnover for this quarter of RM8.5 million is 21% higher than the RM7 million recorded in the </t>
  </si>
  <si>
    <t>The turnover of RM8.5 million achieved this quarter is 8% higher than the RM7.9 million achieved in</t>
  </si>
  <si>
    <t xml:space="preserve">The Group will continue to consolidate its position to face the challenges ahead and reduce costs as far </t>
  </si>
  <si>
    <t xml:space="preserve">as possible to counter the less than favourable economic situation which has persisted in the last couple </t>
  </si>
  <si>
    <t xml:space="preserve">of years. As part of its exercise to reduce loss-making operations, the Group has disposed off its 75% stake </t>
  </si>
  <si>
    <t>the immediate preceeding quarter as it captured clearance sales of slow-moving stocks. This quarter's loss</t>
  </si>
  <si>
    <t xml:space="preserve">before taxation of RM0.4 million is at par with the RM0.5 million reported last quarter.  </t>
  </si>
  <si>
    <t>in Starix Collection Sdn Bhd during this quarter. The Board will review and consider further measures so as</t>
  </si>
  <si>
    <t>to improve the Group's outlook in the future. As no further material impairments of goodwill and inventories</t>
  </si>
  <si>
    <t>Collection Sdn. Bhd.("Starix") for a total cash consideration of Ringgit Malaysia Three Hundred</t>
  </si>
  <si>
    <t>previous year.</t>
  </si>
  <si>
    <t xml:space="preserve">are expected for this year, the Group results for this year is expected to show an improvement over the </t>
  </si>
  <si>
    <t>Thousand (RM300,000.00) only. The exceptional gain arising from the disposal is RM591,000.</t>
  </si>
  <si>
    <t>Net Assets per Share (RM)</t>
  </si>
  <si>
    <t>Gain on disposal of property, plant and equipment</t>
  </si>
</sst>
</file>

<file path=xl/styles.xml><?xml version="1.0" encoding="utf-8"?>
<styleSheet xmlns="http://schemas.openxmlformats.org/spreadsheetml/2006/main">
  <numFmts count="4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_);\(0\)"/>
    <numFmt numFmtId="194" formatCode="[$-409]dddd\,\ mmmm\ dd\,\ yyyy"/>
    <numFmt numFmtId="195" formatCode="d\.m\.yy;@"/>
  </numFmts>
  <fonts count="55">
    <font>
      <sz val="10"/>
      <name val="Arial"/>
      <family val="0"/>
    </font>
    <font>
      <sz val="10"/>
      <name val="Times New Roman"/>
      <family val="1"/>
    </font>
    <font>
      <b/>
      <sz val="10"/>
      <name val="Times New Roman"/>
      <family val="1"/>
    </font>
    <font>
      <u val="single"/>
      <sz val="10"/>
      <name val="Times New Roman"/>
      <family val="1"/>
    </font>
    <font>
      <sz val="11"/>
      <name val="Times New Roman"/>
      <family val="1"/>
    </font>
    <font>
      <u val="single"/>
      <sz val="10"/>
      <color indexed="12"/>
      <name val="Arial"/>
      <family val="2"/>
    </font>
    <font>
      <u val="single"/>
      <sz val="10"/>
      <color indexed="36"/>
      <name val="Arial"/>
      <family val="2"/>
    </font>
    <font>
      <b/>
      <sz val="12"/>
      <name val="Times New Roman"/>
      <family val="1"/>
    </font>
    <font>
      <b/>
      <sz val="8"/>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Times New Roman"/>
      <family val="1"/>
    </font>
    <font>
      <sz val="10"/>
      <color indexed="10"/>
      <name val="Times New Roman"/>
      <family val="1"/>
    </font>
    <font>
      <sz val="11"/>
      <color indexed="10"/>
      <name val="Times New Roman"/>
      <family val="1"/>
    </font>
    <font>
      <b/>
      <sz val="10"/>
      <color indexed="10"/>
      <name val="Times New Roman"/>
      <family val="1"/>
    </font>
    <font>
      <b/>
      <sz val="10"/>
      <color indexed="8"/>
      <name val="Times New Roman"/>
      <family val="1"/>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Times New Roman"/>
      <family val="1"/>
    </font>
    <font>
      <sz val="10"/>
      <color rgb="FFFF0000"/>
      <name val="Times New Roman"/>
      <family val="1"/>
    </font>
    <font>
      <sz val="11"/>
      <color rgb="FFFF0000"/>
      <name val="Times New Roman"/>
      <family val="1"/>
    </font>
    <font>
      <b/>
      <sz val="10"/>
      <color rgb="FFFF0000"/>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179" fontId="1" fillId="0" borderId="0" xfId="42" applyNumberFormat="1" applyFont="1" applyAlignment="1">
      <alignment/>
    </xf>
    <xf numFmtId="179" fontId="1" fillId="0" borderId="0" xfId="42" applyNumberFormat="1" applyFont="1" applyAlignment="1">
      <alignment horizontal="center"/>
    </xf>
    <xf numFmtId="179" fontId="1" fillId="0" borderId="0" xfId="42" applyNumberFormat="1" applyFont="1" applyBorder="1" applyAlignment="1">
      <alignment/>
    </xf>
    <xf numFmtId="43" fontId="1" fillId="0" borderId="0" xfId="0" applyNumberFormat="1" applyFont="1" applyAlignment="1">
      <alignment horizontal="center"/>
    </xf>
    <xf numFmtId="43" fontId="1" fillId="0" borderId="0" xfId="0" applyNumberFormat="1" applyFont="1" applyAlignment="1">
      <alignment/>
    </xf>
    <xf numFmtId="179"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4" fillId="0" borderId="0" xfId="0" applyFont="1" applyAlignment="1">
      <alignment/>
    </xf>
    <xf numFmtId="0" fontId="4" fillId="0" borderId="0" xfId="0" applyFont="1" applyFill="1" applyAlignment="1">
      <alignment/>
    </xf>
    <xf numFmtId="16" fontId="1" fillId="0" borderId="0" xfId="0" applyNumberFormat="1" applyFont="1" applyAlignment="1">
      <alignment horizontal="center"/>
    </xf>
    <xf numFmtId="179" fontId="2" fillId="0" borderId="0" xfId="42" applyNumberFormat="1" applyFont="1" applyAlignment="1">
      <alignment/>
    </xf>
    <xf numFmtId="179" fontId="2" fillId="0" borderId="0" xfId="42" applyNumberFormat="1" applyFont="1" applyBorder="1" applyAlignment="1">
      <alignment/>
    </xf>
    <xf numFmtId="179" fontId="1" fillId="0" borderId="0" xfId="42" applyNumberFormat="1" applyFont="1" applyFill="1" applyAlignment="1">
      <alignment horizontal="center"/>
    </xf>
    <xf numFmtId="179" fontId="1" fillId="0" borderId="0" xfId="42" applyNumberFormat="1" applyFont="1" applyFill="1" applyBorder="1" applyAlignment="1">
      <alignment/>
    </xf>
    <xf numFmtId="0" fontId="2" fillId="0" borderId="0" xfId="0" applyFont="1" applyAlignment="1">
      <alignment horizontal="left"/>
    </xf>
    <xf numFmtId="0" fontId="2" fillId="0" borderId="0" xfId="0" applyFont="1" applyAlignment="1" quotePrefix="1">
      <alignment horizontal="left"/>
    </xf>
    <xf numFmtId="0" fontId="2" fillId="0" borderId="0" xfId="0" applyFont="1" applyFill="1" applyAlignment="1">
      <alignment horizontal="left"/>
    </xf>
    <xf numFmtId="41" fontId="1" fillId="0" borderId="0" xfId="0" applyNumberFormat="1" applyFont="1" applyFill="1" applyBorder="1" applyAlignment="1">
      <alignment/>
    </xf>
    <xf numFmtId="41" fontId="1" fillId="0" borderId="0" xfId="0" applyNumberFormat="1" applyFont="1" applyFill="1" applyAlignment="1">
      <alignment/>
    </xf>
    <xf numFmtId="0" fontId="3" fillId="0" borderId="0" xfId="0" applyFont="1" applyFill="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41" fontId="1" fillId="0" borderId="0" xfId="0" applyNumberFormat="1" applyFont="1" applyAlignment="1">
      <alignment horizontal="center"/>
    </xf>
    <xf numFmtId="41" fontId="1" fillId="0" borderId="0" xfId="0" applyNumberFormat="1" applyFont="1" applyAlignment="1">
      <alignment/>
    </xf>
    <xf numFmtId="179" fontId="1" fillId="0" borderId="0" xfId="42" applyNumberFormat="1" applyFont="1" applyFill="1" applyBorder="1" applyAlignment="1">
      <alignment horizontal="center"/>
    </xf>
    <xf numFmtId="43" fontId="1" fillId="0" borderId="0" xfId="42" applyFont="1" applyFill="1" applyBorder="1" applyAlignment="1">
      <alignment/>
    </xf>
    <xf numFmtId="0" fontId="1" fillId="0" borderId="0" xfId="0" applyFont="1" applyBorder="1" applyAlignment="1">
      <alignment/>
    </xf>
    <xf numFmtId="15" fontId="2" fillId="0" borderId="0" xfId="0" applyNumberFormat="1" applyFont="1" applyAlignment="1" quotePrefix="1">
      <alignment/>
    </xf>
    <xf numFmtId="15" fontId="2" fillId="0" borderId="0" xfId="0" applyNumberFormat="1" applyFont="1" applyAlignment="1">
      <alignment/>
    </xf>
    <xf numFmtId="15" fontId="1" fillId="0" borderId="0" xfId="0" applyNumberFormat="1" applyFont="1" applyAlignment="1">
      <alignment/>
    </xf>
    <xf numFmtId="16" fontId="3" fillId="0" borderId="0" xfId="0" applyNumberFormat="1" applyFont="1" applyFill="1" applyAlignment="1" quotePrefix="1">
      <alignment/>
    </xf>
    <xf numFmtId="179" fontId="2" fillId="0" borderId="0" xfId="42" applyNumberFormat="1" applyFont="1" applyAlignment="1">
      <alignment horizontal="center"/>
    </xf>
    <xf numFmtId="0" fontId="2" fillId="0" borderId="0" xfId="0" applyFont="1" applyFill="1" applyAlignment="1" quotePrefix="1">
      <alignment horizontal="left"/>
    </xf>
    <xf numFmtId="0" fontId="2" fillId="0" borderId="0" xfId="0" applyFont="1" applyFill="1" applyAlignment="1">
      <alignment/>
    </xf>
    <xf numFmtId="0" fontId="1" fillId="33" borderId="0" xfId="0" applyFont="1" applyFill="1" applyBorder="1" applyAlignment="1">
      <alignment/>
    </xf>
    <xf numFmtId="0" fontId="7" fillId="0" borderId="0" xfId="0" applyFont="1" applyAlignment="1">
      <alignment/>
    </xf>
    <xf numFmtId="0" fontId="1" fillId="33" borderId="0" xfId="0" applyFont="1" applyFill="1" applyBorder="1" applyAlignment="1" quotePrefix="1">
      <alignment/>
    </xf>
    <xf numFmtId="0" fontId="1" fillId="0" borderId="0" xfId="0" applyFont="1" applyFill="1" applyAlignment="1" quotePrefix="1">
      <alignment/>
    </xf>
    <xf numFmtId="179" fontId="1" fillId="0" borderId="0" xfId="42" applyNumberFormat="1" applyFont="1" applyAlignment="1">
      <alignment horizontal="left"/>
    </xf>
    <xf numFmtId="195" fontId="3" fillId="0" borderId="0" xfId="0" applyNumberFormat="1" applyFont="1" applyFill="1" applyAlignment="1">
      <alignment/>
    </xf>
    <xf numFmtId="179" fontId="1" fillId="0" borderId="0" xfId="0" applyNumberFormat="1" applyFont="1" applyFill="1" applyAlignment="1">
      <alignment/>
    </xf>
    <xf numFmtId="0" fontId="1" fillId="0" borderId="0" xfId="0" applyFont="1" applyAlignment="1">
      <alignment horizontal="left"/>
    </xf>
    <xf numFmtId="0" fontId="1" fillId="0" borderId="0" xfId="0" applyFont="1" applyAlignment="1">
      <alignment horizontal="left" vertical="top"/>
    </xf>
    <xf numFmtId="0" fontId="1" fillId="0" borderId="0" xfId="0" applyFont="1" applyAlignment="1" quotePrefix="1">
      <alignment horizontal="left"/>
    </xf>
    <xf numFmtId="0" fontId="2" fillId="0" borderId="0" xfId="42" applyNumberFormat="1" applyFont="1" applyAlignment="1">
      <alignment/>
    </xf>
    <xf numFmtId="44" fontId="2" fillId="0" borderId="0" xfId="42" applyNumberFormat="1" applyFont="1" applyAlignment="1">
      <alignment/>
    </xf>
    <xf numFmtId="44" fontId="1" fillId="0" borderId="0" xfId="0" applyNumberFormat="1" applyFont="1" applyAlignment="1">
      <alignment/>
    </xf>
    <xf numFmtId="44" fontId="2" fillId="0" borderId="0" xfId="0" applyNumberFormat="1" applyFont="1" applyAlignment="1">
      <alignment/>
    </xf>
    <xf numFmtId="44" fontId="2" fillId="0" borderId="0" xfId="42" applyNumberFormat="1" applyFont="1" applyBorder="1" applyAlignment="1">
      <alignment/>
    </xf>
    <xf numFmtId="0" fontId="2" fillId="0" borderId="0" xfId="42" applyNumberFormat="1" applyFont="1" applyBorder="1" applyAlignment="1">
      <alignment/>
    </xf>
    <xf numFmtId="0" fontId="1" fillId="0" borderId="0" xfId="42" applyNumberFormat="1" applyFont="1" applyBorder="1" applyAlignment="1">
      <alignment/>
    </xf>
    <xf numFmtId="179" fontId="1" fillId="0" borderId="10" xfId="42" applyNumberFormat="1" applyFont="1" applyFill="1" applyBorder="1" applyAlignment="1">
      <alignment/>
    </xf>
    <xf numFmtId="179" fontId="1" fillId="0" borderId="0" xfId="42" applyNumberFormat="1" applyFont="1" applyBorder="1" applyAlignment="1">
      <alignment horizontal="right"/>
    </xf>
    <xf numFmtId="0" fontId="1" fillId="0" borderId="0" xfId="0" applyFont="1" applyBorder="1" applyAlignment="1">
      <alignment horizontal="center"/>
    </xf>
    <xf numFmtId="17" fontId="1" fillId="0" borderId="0" xfId="0" applyNumberFormat="1" applyFont="1" applyAlignment="1">
      <alignment/>
    </xf>
    <xf numFmtId="0" fontId="0" fillId="0" borderId="0" xfId="0" applyFont="1" applyAlignment="1">
      <alignment/>
    </xf>
    <xf numFmtId="183" fontId="0" fillId="0" borderId="0" xfId="0" applyNumberFormat="1" applyFont="1" applyAlignment="1">
      <alignment/>
    </xf>
    <xf numFmtId="179" fontId="0" fillId="0" borderId="0" xfId="0" applyNumberFormat="1" applyFont="1" applyAlignment="1">
      <alignment/>
    </xf>
    <xf numFmtId="179" fontId="0" fillId="0" borderId="11" xfId="0" applyNumberFormat="1" applyFont="1" applyBorder="1" applyAlignment="1">
      <alignment/>
    </xf>
    <xf numFmtId="0" fontId="0" fillId="0" borderId="0" xfId="0" applyFont="1" applyBorder="1" applyAlignment="1">
      <alignment/>
    </xf>
    <xf numFmtId="0" fontId="0" fillId="0" borderId="0" xfId="0" applyFont="1" applyFill="1" applyAlignment="1">
      <alignment/>
    </xf>
    <xf numFmtId="179" fontId="0" fillId="0" borderId="0" xfId="0" applyNumberFormat="1" applyFont="1" applyFill="1" applyAlignment="1">
      <alignment/>
    </xf>
    <xf numFmtId="0" fontId="0" fillId="0" borderId="0" xfId="0" applyFont="1" applyFill="1" applyBorder="1" applyAlignment="1">
      <alignment/>
    </xf>
    <xf numFmtId="3" fontId="1" fillId="0" borderId="0" xfId="0" applyNumberFormat="1" applyFont="1" applyBorder="1" applyAlignment="1">
      <alignment horizontal="center"/>
    </xf>
    <xf numFmtId="37" fontId="1" fillId="0" borderId="0" xfId="0" applyNumberFormat="1" applyFont="1" applyBorder="1" applyAlignment="1">
      <alignment horizontal="center"/>
    </xf>
    <xf numFmtId="37" fontId="1" fillId="0" borderId="0" xfId="0" applyNumberFormat="1" applyFont="1" applyFill="1" applyBorder="1" applyAlignment="1">
      <alignment horizontal="center"/>
    </xf>
    <xf numFmtId="0" fontId="1" fillId="0" borderId="0" xfId="0" applyFont="1" applyFill="1" applyBorder="1" applyAlignment="1">
      <alignment horizontal="center"/>
    </xf>
    <xf numFmtId="0" fontId="9" fillId="0" borderId="0" xfId="0" applyFont="1" applyAlignment="1">
      <alignment/>
    </xf>
    <xf numFmtId="179" fontId="1" fillId="0" borderId="0" xfId="42" applyNumberFormat="1" applyFont="1" applyAlignment="1">
      <alignment/>
    </xf>
    <xf numFmtId="179" fontId="1" fillId="0" borderId="12" xfId="42" applyNumberFormat="1" applyFont="1" applyBorder="1" applyAlignment="1">
      <alignment/>
    </xf>
    <xf numFmtId="179" fontId="1" fillId="0" borderId="13" xfId="42" applyNumberFormat="1" applyFont="1" applyBorder="1" applyAlignment="1">
      <alignment/>
    </xf>
    <xf numFmtId="43" fontId="1" fillId="0" borderId="0" xfId="42" applyFont="1" applyAlignment="1">
      <alignment/>
    </xf>
    <xf numFmtId="0" fontId="1" fillId="0" borderId="0" xfId="0" applyFont="1" applyFill="1" applyAlignment="1">
      <alignment horizontal="left"/>
    </xf>
    <xf numFmtId="0" fontId="50" fillId="0" borderId="0" xfId="0" applyFont="1" applyAlignment="1">
      <alignment horizontal="left"/>
    </xf>
    <xf numFmtId="0" fontId="1" fillId="33" borderId="0" xfId="0" applyFont="1" applyFill="1" applyAlignment="1">
      <alignment/>
    </xf>
    <xf numFmtId="0" fontId="1" fillId="0" borderId="0" xfId="0" applyFont="1" applyAlignment="1">
      <alignment/>
    </xf>
    <xf numFmtId="0" fontId="1" fillId="0" borderId="0" xfId="0" applyFont="1" applyAlignment="1">
      <alignment horizontal="justify" vertical="top"/>
    </xf>
    <xf numFmtId="179" fontId="1" fillId="0" borderId="14" xfId="42" applyNumberFormat="1" applyFont="1" applyBorder="1" applyAlignment="1">
      <alignment/>
    </xf>
    <xf numFmtId="179" fontId="1" fillId="0" borderId="15" xfId="42" applyNumberFormat="1" applyFont="1" applyBorder="1" applyAlignment="1">
      <alignment/>
    </xf>
    <xf numFmtId="179" fontId="1" fillId="0" borderId="16" xfId="42" applyNumberFormat="1" applyFont="1" applyBorder="1" applyAlignment="1">
      <alignment/>
    </xf>
    <xf numFmtId="179" fontId="1" fillId="0" borderId="13" xfId="42" applyNumberFormat="1" applyFont="1" applyFill="1" applyBorder="1" applyAlignment="1">
      <alignment/>
    </xf>
    <xf numFmtId="179" fontId="1" fillId="0" borderId="17" xfId="42" applyNumberFormat="1" applyFont="1" applyBorder="1" applyAlignment="1">
      <alignment/>
    </xf>
    <xf numFmtId="179" fontId="1" fillId="0" borderId="0" xfId="42" applyNumberFormat="1" applyFont="1" applyAlignment="1">
      <alignment horizontal="right"/>
    </xf>
    <xf numFmtId="0" fontId="51" fillId="0" borderId="0" xfId="0" applyFont="1" applyAlignment="1">
      <alignment/>
    </xf>
    <xf numFmtId="0" fontId="52" fillId="0" borderId="0" xfId="0" applyFont="1" applyAlignment="1">
      <alignment/>
    </xf>
    <xf numFmtId="0" fontId="53" fillId="0" borderId="0" xfId="0" applyFont="1" applyAlignment="1">
      <alignment horizontal="left"/>
    </xf>
    <xf numFmtId="0" fontId="51" fillId="0" borderId="0" xfId="0" applyFont="1" applyAlignment="1">
      <alignment/>
    </xf>
    <xf numFmtId="179" fontId="1" fillId="0" borderId="15" xfId="42" applyNumberFormat="1" applyFont="1" applyFill="1" applyBorder="1" applyAlignment="1">
      <alignment horizontal="center"/>
    </xf>
    <xf numFmtId="179" fontId="1" fillId="0" borderId="13" xfId="42" applyNumberFormat="1" applyFont="1" applyBorder="1" applyAlignment="1">
      <alignment horizontal="right"/>
    </xf>
    <xf numFmtId="179" fontId="1" fillId="0" borderId="17" xfId="42" applyNumberFormat="1" applyFont="1" applyBorder="1" applyAlignment="1">
      <alignment horizontal="right"/>
    </xf>
    <xf numFmtId="43" fontId="1" fillId="0" borderId="10" xfId="42" applyFont="1" applyFill="1" applyBorder="1" applyAlignment="1">
      <alignment/>
    </xf>
    <xf numFmtId="179" fontId="1" fillId="0" borderId="18" xfId="42" applyNumberFormat="1" applyFont="1" applyBorder="1" applyAlignment="1">
      <alignment/>
    </xf>
    <xf numFmtId="179" fontId="1" fillId="0" borderId="0" xfId="0" applyNumberFormat="1" applyFont="1" applyFill="1" applyAlignment="1">
      <alignment/>
    </xf>
    <xf numFmtId="43" fontId="1" fillId="0" borderId="0" xfId="0" applyNumberFormat="1" applyFont="1" applyFill="1" applyAlignment="1">
      <alignment/>
    </xf>
    <xf numFmtId="41" fontId="4" fillId="0" borderId="0" xfId="0" applyNumberFormat="1" applyFont="1" applyAlignment="1">
      <alignment/>
    </xf>
    <xf numFmtId="0" fontId="4" fillId="0" borderId="0" xfId="0" applyFont="1" applyAlignment="1">
      <alignment horizontal="center"/>
    </xf>
    <xf numFmtId="179" fontId="1" fillId="0" borderId="19" xfId="42" applyNumberFormat="1" applyFont="1" applyBorder="1" applyAlignment="1">
      <alignment/>
    </xf>
    <xf numFmtId="179" fontId="1" fillId="0" borderId="20" xfId="42" applyNumberFormat="1" applyFont="1" applyBorder="1" applyAlignment="1">
      <alignment/>
    </xf>
    <xf numFmtId="179" fontId="1" fillId="0" borderId="13" xfId="42" applyNumberFormat="1" applyFont="1" applyBorder="1" applyAlignment="1">
      <alignment/>
    </xf>
    <xf numFmtId="179" fontId="1" fillId="0" borderId="21" xfId="42" applyNumberFormat="1" applyFont="1" applyBorder="1" applyAlignment="1">
      <alignment/>
    </xf>
    <xf numFmtId="179" fontId="1" fillId="0" borderId="0" xfId="42" applyNumberFormat="1" applyFont="1" applyFill="1" applyBorder="1" applyAlignment="1">
      <alignment horizontal="right"/>
    </xf>
    <xf numFmtId="179" fontId="1" fillId="0" borderId="13" xfId="42" applyNumberFormat="1" applyFont="1" applyFill="1" applyBorder="1" applyAlignment="1">
      <alignment horizontal="right"/>
    </xf>
    <xf numFmtId="179" fontId="1" fillId="0" borderId="0" xfId="42" applyNumberFormat="1" applyFont="1" applyFill="1" applyAlignment="1">
      <alignment horizontal="right"/>
    </xf>
    <xf numFmtId="179" fontId="1" fillId="0" borderId="17" xfId="42" applyNumberFormat="1" applyFont="1" applyFill="1" applyBorder="1" applyAlignment="1">
      <alignment horizontal="right"/>
    </xf>
    <xf numFmtId="179" fontId="1" fillId="0" borderId="17" xfId="42" applyNumberFormat="1" applyFont="1" applyFill="1" applyBorder="1" applyAlignment="1">
      <alignment/>
    </xf>
    <xf numFmtId="179" fontId="1" fillId="0" borderId="18" xfId="42" applyNumberFormat="1" applyFont="1" applyFill="1" applyBorder="1" applyAlignment="1">
      <alignment/>
    </xf>
    <xf numFmtId="179" fontId="1" fillId="0" borderId="0" xfId="0" applyNumberFormat="1" applyFont="1" applyAlignment="1">
      <alignment/>
    </xf>
    <xf numFmtId="41" fontId="1" fillId="0" borderId="18" xfId="0" applyNumberFormat="1" applyFont="1" applyFill="1" applyBorder="1" applyAlignment="1">
      <alignment/>
    </xf>
    <xf numFmtId="179" fontId="1" fillId="0" borderId="10" xfId="42" applyNumberFormat="1" applyFont="1" applyBorder="1" applyAlignment="1">
      <alignment horizontal="center"/>
    </xf>
    <xf numFmtId="179" fontId="1" fillId="0" borderId="0" xfId="42" applyNumberFormat="1" applyFont="1" applyBorder="1" applyAlignment="1">
      <alignment horizontal="center"/>
    </xf>
    <xf numFmtId="41" fontId="1" fillId="0" borderId="16" xfId="0" applyNumberFormat="1" applyFont="1" applyFill="1" applyBorder="1" applyAlignment="1">
      <alignment/>
    </xf>
    <xf numFmtId="0" fontId="4" fillId="0" borderId="0" xfId="0" applyFont="1" applyAlignment="1">
      <alignment/>
    </xf>
    <xf numFmtId="0" fontId="1" fillId="33" borderId="0" xfId="0" applyFont="1" applyFill="1" applyBorder="1" applyAlignment="1">
      <alignment/>
    </xf>
    <xf numFmtId="16" fontId="1" fillId="0" borderId="0" xfId="0" applyNumberFormat="1" applyFont="1" applyFill="1" applyAlignment="1">
      <alignment horizontal="center"/>
    </xf>
    <xf numFmtId="179" fontId="1" fillId="0" borderId="0" xfId="0" applyNumberFormat="1" applyFont="1" applyBorder="1" applyAlignment="1">
      <alignment/>
    </xf>
    <xf numFmtId="179" fontId="51" fillId="0" borderId="0" xfId="42" applyNumberFormat="1" applyFont="1" applyAlignment="1">
      <alignment horizontal="center"/>
    </xf>
    <xf numFmtId="179" fontId="51" fillId="0" borderId="0" xfId="42" applyNumberFormat="1" applyFont="1" applyAlignment="1">
      <alignment/>
    </xf>
    <xf numFmtId="179" fontId="51" fillId="0" borderId="0" xfId="42" applyNumberFormat="1" applyFont="1" applyBorder="1" applyAlignment="1">
      <alignment/>
    </xf>
    <xf numFmtId="0" fontId="1" fillId="0" borderId="0" xfId="0" applyNumberFormat="1" applyFont="1" applyAlignment="1">
      <alignment/>
    </xf>
    <xf numFmtId="179" fontId="1" fillId="0" borderId="20" xfId="42" applyNumberFormat="1" applyFont="1" applyFill="1" applyBorder="1" applyAlignment="1">
      <alignment/>
    </xf>
    <xf numFmtId="179" fontId="1" fillId="0" borderId="19" xfId="42" applyNumberFormat="1" applyFont="1" applyFill="1" applyBorder="1" applyAlignment="1">
      <alignment/>
    </xf>
    <xf numFmtId="179" fontId="1" fillId="0" borderId="21" xfId="42" applyNumberFormat="1" applyFont="1" applyFill="1" applyBorder="1" applyAlignment="1">
      <alignment/>
    </xf>
    <xf numFmtId="0" fontId="1" fillId="0" borderId="0" xfId="0" applyFont="1" applyFill="1" applyBorder="1" applyAlignment="1">
      <alignment/>
    </xf>
    <xf numFmtId="41" fontId="1" fillId="0" borderId="0" xfId="0" applyNumberFormat="1" applyFont="1" applyFill="1" applyAlignment="1">
      <alignment horizontal="left"/>
    </xf>
    <xf numFmtId="41" fontId="1" fillId="0" borderId="0" xfId="0" applyNumberFormat="1" applyFont="1" applyFill="1" applyBorder="1" applyAlignment="1">
      <alignment horizontal="left"/>
    </xf>
    <xf numFmtId="179" fontId="1" fillId="0" borderId="0" xfId="42" applyNumberFormat="1" applyFont="1" applyFill="1" applyAlignment="1">
      <alignment horizontal="left"/>
    </xf>
    <xf numFmtId="41" fontId="4" fillId="0" borderId="0" xfId="0" applyNumberFormat="1" applyFont="1" applyFill="1" applyAlignment="1">
      <alignment/>
    </xf>
    <xf numFmtId="179" fontId="1" fillId="0" borderId="13" xfId="42" applyNumberFormat="1" applyFont="1" applyFill="1" applyBorder="1" applyAlignment="1">
      <alignment horizontal="left"/>
    </xf>
    <xf numFmtId="179" fontId="1" fillId="0" borderId="0" xfId="42" applyNumberFormat="1" applyFont="1" applyBorder="1" applyAlignment="1">
      <alignment horizontal="left"/>
    </xf>
    <xf numFmtId="179" fontId="1" fillId="0" borderId="18" xfId="42" applyNumberFormat="1" applyFont="1" applyBorder="1" applyAlignment="1">
      <alignment horizontal="left"/>
    </xf>
    <xf numFmtId="43" fontId="1" fillId="0" borderId="16" xfId="0" applyNumberFormat="1" applyFont="1" applyFill="1" applyBorder="1" applyAlignment="1">
      <alignment/>
    </xf>
    <xf numFmtId="41" fontId="1" fillId="0" borderId="10" xfId="0" applyNumberFormat="1" applyFont="1" applyFill="1" applyBorder="1" applyAlignment="1">
      <alignment horizontal="center"/>
    </xf>
    <xf numFmtId="41" fontId="1" fillId="0" borderId="0" xfId="0" applyNumberFormat="1" applyFont="1" applyFill="1" applyAlignment="1">
      <alignment horizontal="center"/>
    </xf>
    <xf numFmtId="0" fontId="4" fillId="0" borderId="0" xfId="0" applyFont="1" applyAlignment="1" quotePrefix="1">
      <alignment/>
    </xf>
    <xf numFmtId="192" fontId="1" fillId="0" borderId="10" xfId="0" applyNumberFormat="1" applyFont="1" applyFill="1" applyBorder="1" applyAlignment="1">
      <alignment horizontal="center"/>
    </xf>
    <xf numFmtId="185" fontId="1" fillId="0" borderId="0" xfId="42" applyNumberFormat="1" applyFont="1" applyBorder="1" applyAlignment="1">
      <alignment/>
    </xf>
    <xf numFmtId="185" fontId="1" fillId="0" borderId="0" xfId="0" applyNumberFormat="1" applyFont="1" applyAlignment="1">
      <alignment/>
    </xf>
    <xf numFmtId="0" fontId="1" fillId="0" borderId="0" xfId="0" applyFont="1" applyBorder="1" applyAlignment="1">
      <alignment horizontal="left" wrapText="1"/>
    </xf>
    <xf numFmtId="0" fontId="1" fillId="0" borderId="0" xfId="0" applyFont="1" applyBorder="1" applyAlignment="1">
      <alignment horizontal="lef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wrapText="1"/>
    </xf>
    <xf numFmtId="0" fontId="2" fillId="0" borderId="0" xfId="0" applyFont="1" applyAlignment="1">
      <alignment/>
    </xf>
    <xf numFmtId="179" fontId="1" fillId="0" borderId="0" xfId="42" applyNumberFormat="1" applyFont="1" applyAlignment="1">
      <alignment horizontal="center"/>
    </xf>
    <xf numFmtId="179" fontId="1" fillId="0" borderId="0" xfId="42" applyNumberFormat="1" applyFont="1" applyAlignment="1" quotePrefix="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54" fillId="0" borderId="0" xfId="0" applyFont="1" applyAlignment="1">
      <alignment/>
    </xf>
    <xf numFmtId="0" fontId="1" fillId="0" borderId="0" xfId="0" applyFont="1" applyAlignment="1">
      <alignment horizontal="justify" vertical="top" wrapText="1"/>
    </xf>
    <xf numFmtId="0" fontId="1" fillId="0" borderId="0" xfId="0" applyFont="1" applyAlignment="1">
      <alignment horizontal="justify" vertical="top"/>
    </xf>
    <xf numFmtId="16" fontId="1" fillId="0" borderId="0" xfId="0" applyNumberFormat="1" applyFont="1" applyAlignment="1">
      <alignment horizontal="center"/>
    </xf>
    <xf numFmtId="0" fontId="3" fillId="0" borderId="0" xfId="0" applyFont="1" applyAlignment="1">
      <alignment horizontal="justify" vertical="top" wrapText="1"/>
    </xf>
    <xf numFmtId="0" fontId="3" fillId="0" borderId="0" xfId="0" applyFont="1" applyAlignment="1">
      <alignment horizontal="justify" vertical="top"/>
    </xf>
    <xf numFmtId="0" fontId="3" fillId="0" borderId="0" xfId="0" applyFont="1" applyAlignment="1">
      <alignment horizontal="left" vertical="top" wrapText="1"/>
    </xf>
    <xf numFmtId="0" fontId="3"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0</xdr:rowOff>
    </xdr:from>
    <xdr:to>
      <xdr:col>4</xdr:col>
      <xdr:colOff>0</xdr:colOff>
      <xdr:row>54</xdr:row>
      <xdr:rowOff>0</xdr:rowOff>
    </xdr:to>
    <xdr:sp fLocksText="0">
      <xdr:nvSpPr>
        <xdr:cNvPr id="1" name="Text Box 1"/>
        <xdr:cNvSpPr txBox="1">
          <a:spLocks noChangeArrowheads="1"/>
        </xdr:cNvSpPr>
      </xdr:nvSpPr>
      <xdr:spPr>
        <a:xfrm>
          <a:off x="9525" y="8458200"/>
          <a:ext cx="4905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55</xdr:row>
      <xdr:rowOff>47625</xdr:rowOff>
    </xdr:from>
    <xdr:ext cx="161925" cy="0"/>
    <xdr:sp fLocksText="0">
      <xdr:nvSpPr>
        <xdr:cNvPr id="2" name="Text Box 2"/>
        <xdr:cNvSpPr txBox="1">
          <a:spLocks noChangeArrowheads="1"/>
        </xdr:cNvSpPr>
      </xdr:nvSpPr>
      <xdr:spPr>
        <a:xfrm>
          <a:off x="3476625" y="8667750"/>
          <a:ext cx="1619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53</xdr:row>
      <xdr:rowOff>47625</xdr:rowOff>
    </xdr:from>
    <xdr:ext cx="209550" cy="0"/>
    <xdr:sp fLocksText="0">
      <xdr:nvSpPr>
        <xdr:cNvPr id="1" name="Text Box 2"/>
        <xdr:cNvSpPr txBox="1">
          <a:spLocks noChangeArrowheads="1"/>
        </xdr:cNvSpPr>
      </xdr:nvSpPr>
      <xdr:spPr>
        <a:xfrm>
          <a:off x="2933700" y="8277225"/>
          <a:ext cx="2095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50</xdr:row>
      <xdr:rowOff>47625</xdr:rowOff>
    </xdr:from>
    <xdr:ext cx="76200" cy="200025"/>
    <xdr:sp fLocksText="0">
      <xdr:nvSpPr>
        <xdr:cNvPr id="1" name="Text Box 2"/>
        <xdr:cNvSpPr txBox="1">
          <a:spLocks noChangeArrowheads="1"/>
        </xdr:cNvSpPr>
      </xdr:nvSpPr>
      <xdr:spPr>
        <a:xfrm>
          <a:off x="2857500" y="7705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50</xdr:row>
      <xdr:rowOff>47625</xdr:rowOff>
    </xdr:from>
    <xdr:ext cx="76200" cy="200025"/>
    <xdr:sp fLocksText="0">
      <xdr:nvSpPr>
        <xdr:cNvPr id="2" name="Text Box 5"/>
        <xdr:cNvSpPr txBox="1">
          <a:spLocks noChangeArrowheads="1"/>
        </xdr:cNvSpPr>
      </xdr:nvSpPr>
      <xdr:spPr>
        <a:xfrm>
          <a:off x="2857500" y="7705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197</xdr:row>
      <xdr:rowOff>171450</xdr:rowOff>
    </xdr:from>
    <xdr:to>
      <xdr:col>8</xdr:col>
      <xdr:colOff>333375</xdr:colOff>
      <xdr:row>197</xdr:row>
      <xdr:rowOff>171450</xdr:rowOff>
    </xdr:to>
    <xdr:sp>
      <xdr:nvSpPr>
        <xdr:cNvPr id="1" name="Text 18"/>
        <xdr:cNvSpPr txBox="1">
          <a:spLocks noChangeArrowheads="1"/>
        </xdr:cNvSpPr>
      </xdr:nvSpPr>
      <xdr:spPr>
        <a:xfrm>
          <a:off x="314325" y="33747075"/>
          <a:ext cx="58769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Company was listed on the Second Board of MSEB on 25 February 2004 and the total gross proceeds of RM13.5 million received by the Company from the public issue has been fully utilized as at 31 July 2004 as follows:-</a:t>
          </a:r>
        </a:p>
      </xdr:txBody>
    </xdr:sp>
    <xdr:clientData/>
  </xdr:twoCellAnchor>
  <xdr:twoCellAnchor>
    <xdr:from>
      <xdr:col>1</xdr:col>
      <xdr:colOff>9525</xdr:colOff>
      <xdr:row>197</xdr:row>
      <xdr:rowOff>171450</xdr:rowOff>
    </xdr:from>
    <xdr:to>
      <xdr:col>8</xdr:col>
      <xdr:colOff>333375</xdr:colOff>
      <xdr:row>197</xdr:row>
      <xdr:rowOff>171450</xdr:rowOff>
    </xdr:to>
    <xdr:sp>
      <xdr:nvSpPr>
        <xdr:cNvPr id="2" name="Text 18"/>
        <xdr:cNvSpPr txBox="1">
          <a:spLocks noChangeArrowheads="1"/>
        </xdr:cNvSpPr>
      </xdr:nvSpPr>
      <xdr:spPr>
        <a:xfrm>
          <a:off x="314325" y="33747075"/>
          <a:ext cx="58769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utilization is in accordance with the condition as set by the Security Commission, except that actual listing expenses incurred which is lower than the provision by RM92,000 is being utilized as working capital for the Group.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57"/>
  <sheetViews>
    <sheetView view="pageBreakPreview" zoomScale="180" zoomScaleNormal="120" zoomScaleSheetLayoutView="180" zoomScalePageLayoutView="0" workbookViewId="0" topLeftCell="A40">
      <selection activeCell="A42" sqref="A42"/>
    </sheetView>
  </sheetViews>
  <sheetFormatPr defaultColWidth="9.140625" defaultRowHeight="12.75"/>
  <cols>
    <col min="1" max="1" width="46.8515625" style="1" customWidth="1"/>
    <col min="2" max="2" width="12.57421875" style="1" customWidth="1"/>
    <col min="3" max="3" width="1.7109375" style="1" customWidth="1"/>
    <col min="4" max="4" width="12.57421875" style="2" bestFit="1" customWidth="1"/>
    <col min="5" max="5" width="2.00390625" style="1" customWidth="1"/>
    <col min="6" max="6" width="11.28125" style="2" bestFit="1" customWidth="1"/>
    <col min="7" max="16384" width="9.140625" style="1" customWidth="1"/>
  </cols>
  <sheetData>
    <row r="1" ht="15">
      <c r="A1" s="40" t="s">
        <v>144</v>
      </c>
    </row>
    <row r="2" ht="12" customHeight="1"/>
    <row r="3" ht="12.75">
      <c r="A3" s="3" t="s">
        <v>175</v>
      </c>
    </row>
    <row r="4" ht="12.75">
      <c r="A4" s="3" t="s">
        <v>252</v>
      </c>
    </row>
    <row r="5" ht="12.75">
      <c r="A5" s="3" t="s">
        <v>41</v>
      </c>
    </row>
    <row r="6" ht="12.75">
      <c r="D6" s="2" t="s">
        <v>73</v>
      </c>
    </row>
    <row r="7" spans="2:4" ht="12.75">
      <c r="B7" s="11" t="s">
        <v>42</v>
      </c>
      <c r="D7" s="2" t="s">
        <v>76</v>
      </c>
    </row>
    <row r="8" spans="2:4" ht="12.75">
      <c r="B8" s="11" t="s">
        <v>43</v>
      </c>
      <c r="D8" s="2" t="s">
        <v>44</v>
      </c>
    </row>
    <row r="9" spans="2:4" ht="12.75">
      <c r="B9" s="11" t="s">
        <v>0</v>
      </c>
      <c r="D9" s="2" t="s">
        <v>45</v>
      </c>
    </row>
    <row r="10" spans="2:4" ht="12.75">
      <c r="B10" s="118" t="s">
        <v>253</v>
      </c>
      <c r="D10" s="14" t="s">
        <v>217</v>
      </c>
    </row>
    <row r="11" spans="2:4" ht="12.75">
      <c r="B11" s="11" t="s">
        <v>1</v>
      </c>
      <c r="D11" s="2" t="s">
        <v>1</v>
      </c>
    </row>
    <row r="12" spans="1:4" ht="12.75">
      <c r="A12" s="3" t="s">
        <v>107</v>
      </c>
      <c r="D12" s="1"/>
    </row>
    <row r="13" spans="1:4" ht="12.75">
      <c r="A13" s="15" t="s">
        <v>108</v>
      </c>
      <c r="D13" s="1"/>
    </row>
    <row r="14" spans="1:6" s="4" customFormat="1" ht="12.75">
      <c r="A14" s="4" t="s">
        <v>37</v>
      </c>
      <c r="B14" s="4">
        <v>21780</v>
      </c>
      <c r="D14" s="4">
        <v>22454</v>
      </c>
      <c r="F14" s="5"/>
    </row>
    <row r="15" spans="1:6" s="4" customFormat="1" ht="12.75">
      <c r="A15" s="4" t="s">
        <v>140</v>
      </c>
      <c r="B15" s="4">
        <v>121</v>
      </c>
      <c r="D15" s="4">
        <v>122</v>
      </c>
      <c r="F15" s="5"/>
    </row>
    <row r="16" spans="1:6" s="4" customFormat="1" ht="12.75">
      <c r="A16" s="4" t="s">
        <v>82</v>
      </c>
      <c r="B16" s="4">
        <v>475</v>
      </c>
      <c r="D16" s="4">
        <v>475</v>
      </c>
      <c r="F16" s="5"/>
    </row>
    <row r="17" spans="1:6" s="4" customFormat="1" ht="12.75" hidden="1">
      <c r="A17" s="4" t="s">
        <v>103</v>
      </c>
      <c r="B17" s="4">
        <v>0</v>
      </c>
      <c r="D17" s="4">
        <v>0</v>
      </c>
      <c r="F17" s="5"/>
    </row>
    <row r="18" spans="1:6" s="4" customFormat="1" ht="12.75">
      <c r="A18" s="15"/>
      <c r="B18" s="82">
        <f>SUM(B14:B17)</f>
        <v>22376</v>
      </c>
      <c r="D18" s="82">
        <f>SUM(D14:D17)</f>
        <v>23051</v>
      </c>
      <c r="F18" s="5"/>
    </row>
    <row r="19" spans="1:6" s="4" customFormat="1" ht="12.75">
      <c r="A19" s="15" t="s">
        <v>39</v>
      </c>
      <c r="F19" s="5"/>
    </row>
    <row r="20" spans="1:6" s="4" customFormat="1" ht="12.75">
      <c r="A20" s="6" t="s">
        <v>38</v>
      </c>
      <c r="B20" s="6">
        <v>34441</v>
      </c>
      <c r="C20" s="6"/>
      <c r="D20" s="6">
        <v>38986</v>
      </c>
      <c r="E20" s="6"/>
      <c r="F20" s="5"/>
    </row>
    <row r="21" spans="1:6" s="4" customFormat="1" ht="12.75">
      <c r="A21" s="6" t="s">
        <v>5</v>
      </c>
      <c r="B21" s="6">
        <v>7587</v>
      </c>
      <c r="C21" s="6"/>
      <c r="D21" s="6">
        <v>10010</v>
      </c>
      <c r="E21" s="6"/>
      <c r="F21" s="5"/>
    </row>
    <row r="22" spans="1:6" s="4" customFormat="1" ht="12.75">
      <c r="A22" s="4" t="s">
        <v>100</v>
      </c>
      <c r="B22" s="6">
        <v>977</v>
      </c>
      <c r="C22" s="6"/>
      <c r="D22" s="6">
        <v>2970</v>
      </c>
      <c r="E22" s="6"/>
      <c r="F22" s="5"/>
    </row>
    <row r="23" spans="1:6" s="4" customFormat="1" ht="12.75">
      <c r="A23" s="6" t="s">
        <v>75</v>
      </c>
      <c r="B23" s="6">
        <v>773</v>
      </c>
      <c r="C23" s="6"/>
      <c r="D23" s="6">
        <v>541</v>
      </c>
      <c r="E23" s="6"/>
      <c r="F23" s="5"/>
    </row>
    <row r="24" spans="1:6" s="4" customFormat="1" ht="12.75">
      <c r="A24" s="6" t="s">
        <v>6</v>
      </c>
      <c r="B24" s="6">
        <v>1329</v>
      </c>
      <c r="C24" s="6"/>
      <c r="D24" s="6">
        <v>2472</v>
      </c>
      <c r="E24" s="6"/>
      <c r="F24" s="5"/>
    </row>
    <row r="25" spans="1:6" s="4" customFormat="1" ht="12.75">
      <c r="A25" s="6"/>
      <c r="B25" s="83">
        <f>SUM(B20:B24)</f>
        <v>45107</v>
      </c>
      <c r="C25" s="6"/>
      <c r="D25" s="83">
        <f>SUM(D20:D24)</f>
        <v>54979</v>
      </c>
      <c r="E25" s="6"/>
      <c r="F25" s="5"/>
    </row>
    <row r="26" spans="1:6" s="15" customFormat="1" ht="13.5" thickBot="1">
      <c r="A26" s="54" t="s">
        <v>109</v>
      </c>
      <c r="B26" s="84">
        <f>B18+B25</f>
        <v>67483</v>
      </c>
      <c r="C26" s="6"/>
      <c r="D26" s="84">
        <f>D18+D25</f>
        <v>78030</v>
      </c>
      <c r="E26" s="16"/>
      <c r="F26" s="36"/>
    </row>
    <row r="27" spans="1:6" s="4" customFormat="1" ht="12.75">
      <c r="A27" s="6"/>
      <c r="B27" s="6"/>
      <c r="C27" s="6"/>
      <c r="D27" s="6"/>
      <c r="E27" s="6"/>
      <c r="F27" s="5"/>
    </row>
    <row r="28" spans="1:6" s="4" customFormat="1" ht="12.75">
      <c r="A28" s="49" t="s">
        <v>110</v>
      </c>
      <c r="F28" s="5"/>
    </row>
    <row r="29" spans="1:6" s="4" customFormat="1" ht="12.75">
      <c r="A29" s="50" t="s">
        <v>170</v>
      </c>
      <c r="F29" s="5"/>
    </row>
    <row r="30" spans="1:4" ht="12.75">
      <c r="A30" s="51" t="s">
        <v>34</v>
      </c>
      <c r="B30" s="4">
        <f>Equity!B26</f>
        <v>62500</v>
      </c>
      <c r="D30" s="4">
        <v>62500</v>
      </c>
    </row>
    <row r="31" spans="1:4" ht="12.75">
      <c r="A31" s="51" t="s">
        <v>33</v>
      </c>
      <c r="B31" s="4">
        <f>Equity!C26</f>
        <v>21</v>
      </c>
      <c r="D31" s="4">
        <v>21</v>
      </c>
    </row>
    <row r="32" spans="1:4" ht="12.75">
      <c r="A32" s="51" t="s">
        <v>124</v>
      </c>
      <c r="B32" s="4">
        <f>Equity!D26</f>
        <v>-112</v>
      </c>
      <c r="D32" s="4">
        <v>-112</v>
      </c>
    </row>
    <row r="33" spans="1:4" ht="12.75">
      <c r="A33" s="51" t="s">
        <v>121</v>
      </c>
      <c r="B33" s="9">
        <v>0</v>
      </c>
      <c r="D33" s="4">
        <v>52</v>
      </c>
    </row>
    <row r="34" spans="1:4" ht="12.75">
      <c r="A34" s="51" t="s">
        <v>99</v>
      </c>
      <c r="B34" s="85">
        <f>Equity!F26</f>
        <v>-25141</v>
      </c>
      <c r="D34" s="85">
        <v>-18851</v>
      </c>
    </row>
    <row r="35" spans="1:4" ht="12.75">
      <c r="A35" s="52"/>
      <c r="B35" s="83">
        <f>SUM(B30:B34)</f>
        <v>37268</v>
      </c>
      <c r="D35" s="83">
        <f>SUM(D30:D34)</f>
        <v>43610</v>
      </c>
    </row>
    <row r="36" spans="1:4" ht="12.75">
      <c r="A36" s="51" t="s">
        <v>169</v>
      </c>
      <c r="B36" s="85">
        <v>0</v>
      </c>
      <c r="D36" s="85">
        <v>-4678</v>
      </c>
    </row>
    <row r="37" spans="1:4" ht="12.75">
      <c r="A37" s="52" t="s">
        <v>86</v>
      </c>
      <c r="B37" s="82">
        <f>SUM(B35:B36)</f>
        <v>37268</v>
      </c>
      <c r="D37" s="82">
        <f>SUM(D35:D36)</f>
        <v>38932</v>
      </c>
    </row>
    <row r="38" spans="1:4" ht="12.75">
      <c r="A38" s="52"/>
      <c r="B38" s="6"/>
      <c r="D38" s="6"/>
    </row>
    <row r="39" spans="1:4" ht="12.75">
      <c r="A39" s="52" t="s">
        <v>111</v>
      </c>
      <c r="B39" s="6"/>
      <c r="D39" s="6"/>
    </row>
    <row r="40" spans="1:4" ht="12.75">
      <c r="A40" s="51" t="s">
        <v>35</v>
      </c>
      <c r="B40" s="6">
        <v>3441</v>
      </c>
      <c r="D40" s="6">
        <v>3441</v>
      </c>
    </row>
    <row r="41" spans="1:4" ht="12.75">
      <c r="A41" s="52"/>
      <c r="B41" s="82">
        <f>SUM(B40:B40)</f>
        <v>3441</v>
      </c>
      <c r="D41" s="82">
        <f>SUM(D40:D40)</f>
        <v>3441</v>
      </c>
    </row>
    <row r="42" spans="1:6" s="4" customFormat="1" ht="12.75">
      <c r="A42" s="53" t="s">
        <v>40</v>
      </c>
      <c r="B42" s="6"/>
      <c r="C42" s="6"/>
      <c r="D42" s="6"/>
      <c r="E42" s="6"/>
      <c r="F42" s="5"/>
    </row>
    <row r="43" spans="1:6" s="4" customFormat="1" ht="12.75">
      <c r="A43" s="6" t="s">
        <v>7</v>
      </c>
      <c r="B43" s="6">
        <v>15104</v>
      </c>
      <c r="C43" s="6"/>
      <c r="D43" s="6">
        <v>18917</v>
      </c>
      <c r="E43" s="6"/>
      <c r="F43" s="5"/>
    </row>
    <row r="44" spans="1:6" s="4" customFormat="1" ht="12.75">
      <c r="A44" s="6" t="s">
        <v>87</v>
      </c>
      <c r="B44" s="6">
        <v>1720</v>
      </c>
      <c r="C44" s="6"/>
      <c r="D44" s="6">
        <v>2791</v>
      </c>
      <c r="E44" s="6"/>
      <c r="F44" s="5"/>
    </row>
    <row r="45" spans="1:6" s="4" customFormat="1" ht="12.75" hidden="1">
      <c r="A45" s="6" t="s">
        <v>84</v>
      </c>
      <c r="B45" s="6">
        <v>0</v>
      </c>
      <c r="C45" s="6"/>
      <c r="D45" s="6">
        <v>0</v>
      </c>
      <c r="E45" s="6"/>
      <c r="F45" s="5"/>
    </row>
    <row r="46" spans="1:6" s="4" customFormat="1" ht="12.75">
      <c r="A46" s="6" t="s">
        <v>171</v>
      </c>
      <c r="B46" s="18">
        <v>9950</v>
      </c>
      <c r="C46" s="6"/>
      <c r="D46" s="18">
        <v>13949</v>
      </c>
      <c r="E46" s="6"/>
      <c r="F46" s="5"/>
    </row>
    <row r="47" spans="1:6" s="4" customFormat="1" ht="12.75">
      <c r="A47" s="6" t="s">
        <v>114</v>
      </c>
      <c r="B47" s="18">
        <v>0</v>
      </c>
      <c r="C47" s="6"/>
      <c r="D47" s="18">
        <v>0</v>
      </c>
      <c r="E47" s="6"/>
      <c r="F47" s="5"/>
    </row>
    <row r="48" spans="1:6" s="4" customFormat="1" ht="12.75">
      <c r="A48" s="6"/>
      <c r="B48" s="82">
        <f>SUM(B43:B47)</f>
        <v>26774</v>
      </c>
      <c r="C48" s="6"/>
      <c r="D48" s="82">
        <f>SUM(D43:D47)</f>
        <v>35657</v>
      </c>
      <c r="E48" s="6"/>
      <c r="F48" s="5"/>
    </row>
    <row r="49" spans="1:6" s="4" customFormat="1" ht="12.75">
      <c r="A49" s="16" t="s">
        <v>113</v>
      </c>
      <c r="B49" s="82">
        <f>B41+B48</f>
        <v>30215</v>
      </c>
      <c r="C49" s="6"/>
      <c r="D49" s="82">
        <f>D41+D48</f>
        <v>39098</v>
      </c>
      <c r="E49" s="6"/>
      <c r="F49" s="5"/>
    </row>
    <row r="50" spans="1:6" s="4" customFormat="1" ht="13.5" thickBot="1">
      <c r="A50" s="54" t="s">
        <v>112</v>
      </c>
      <c r="B50" s="86">
        <f>B49+B37</f>
        <v>67483</v>
      </c>
      <c r="C50" s="6"/>
      <c r="D50" s="86">
        <f>D49+D37</f>
        <v>78030</v>
      </c>
      <c r="E50" s="6"/>
      <c r="F50" s="5"/>
    </row>
    <row r="51" spans="1:4" ht="12.75">
      <c r="A51" s="3"/>
      <c r="B51" s="6"/>
      <c r="D51" s="6"/>
    </row>
    <row r="52" spans="1:4" ht="12.75">
      <c r="A52" s="3" t="s">
        <v>282</v>
      </c>
      <c r="B52" s="140">
        <v>0.2989</v>
      </c>
      <c r="C52" s="141"/>
      <c r="D52" s="140">
        <v>0.3122</v>
      </c>
    </row>
    <row r="53" spans="1:4" ht="12.75">
      <c r="A53" s="3"/>
      <c r="B53" s="6"/>
      <c r="D53" s="6"/>
    </row>
    <row r="54" spans="1:7" ht="12.75">
      <c r="A54" s="6" t="s">
        <v>36</v>
      </c>
      <c r="B54" s="119"/>
      <c r="C54" s="31"/>
      <c r="D54" s="6"/>
      <c r="F54" s="7"/>
      <c r="G54" s="8"/>
    </row>
    <row r="55" spans="1:4" ht="12.75" customHeight="1">
      <c r="A55" s="142" t="s">
        <v>164</v>
      </c>
      <c r="B55" s="142"/>
      <c r="C55" s="142"/>
      <c r="D55" s="142"/>
    </row>
    <row r="56" spans="1:4" ht="12.75">
      <c r="A56" s="143" t="s">
        <v>223</v>
      </c>
      <c r="B56" s="143"/>
      <c r="C56" s="143"/>
      <c r="D56" s="143"/>
    </row>
    <row r="57" spans="1:4" ht="12.75">
      <c r="A57" s="144"/>
      <c r="B57" s="144"/>
      <c r="C57" s="144"/>
      <c r="D57" s="144"/>
    </row>
  </sheetData>
  <sheetProtection/>
  <mergeCells count="3">
    <mergeCell ref="A55:D55"/>
    <mergeCell ref="A56:D56"/>
    <mergeCell ref="A57:D57"/>
  </mergeCells>
  <printOptions/>
  <pageMargins left="0.7874015748031497" right="0.5118110236220472" top="0.15748031496062992" bottom="0.31496062992125984" header="0.1968503937007874" footer="0.31496062992125984"/>
  <pageSetup horizontalDpi="600" verticalDpi="600" orientation="portrait" paperSize="9" scale="119" r:id="rId2"/>
  <drawing r:id="rId1"/>
</worksheet>
</file>

<file path=xl/worksheets/sheet2.xml><?xml version="1.0" encoding="utf-8"?>
<worksheet xmlns="http://schemas.openxmlformats.org/spreadsheetml/2006/main" xmlns:r="http://schemas.openxmlformats.org/officeDocument/2006/relationships">
  <dimension ref="A1:AC58"/>
  <sheetViews>
    <sheetView view="pageBreakPreview" zoomScale="180" zoomScaleNormal="120" zoomScaleSheetLayoutView="180" zoomScalePageLayoutView="0" workbookViewId="0" topLeftCell="A34">
      <selection activeCell="F18" sqref="F18"/>
    </sheetView>
  </sheetViews>
  <sheetFormatPr defaultColWidth="9.140625" defaultRowHeight="12.75"/>
  <cols>
    <col min="1" max="1" width="38.7109375" style="1" customWidth="1"/>
    <col min="2" max="2" width="9.7109375" style="1" customWidth="1"/>
    <col min="3" max="3" width="0.42578125" style="1" customWidth="1"/>
    <col min="4" max="4" width="11.7109375" style="2" customWidth="1"/>
    <col min="5" max="5" width="0.42578125" style="1" customWidth="1"/>
    <col min="6" max="6" width="9.7109375" style="2" customWidth="1"/>
    <col min="7" max="7" width="0.42578125" style="1" customWidth="1"/>
    <col min="8" max="8" width="11.7109375" style="2" customWidth="1"/>
    <col min="9" max="16384" width="9.140625" style="1" customWidth="1"/>
  </cols>
  <sheetData>
    <row r="1" ht="15">
      <c r="A1" s="40" t="s">
        <v>144</v>
      </c>
    </row>
    <row r="3" spans="1:8" ht="12.75">
      <c r="A3" s="147" t="s">
        <v>156</v>
      </c>
      <c r="B3" s="147"/>
      <c r="C3" s="147"/>
      <c r="D3" s="147"/>
      <c r="E3" s="147"/>
      <c r="F3" s="147"/>
      <c r="G3" s="147"/>
      <c r="H3" s="147"/>
    </row>
    <row r="4" ht="12.75">
      <c r="A4" s="3" t="s">
        <v>254</v>
      </c>
    </row>
    <row r="5" spans="1:2" ht="12.75">
      <c r="A5" s="3" t="s">
        <v>41</v>
      </c>
      <c r="B5" s="2"/>
    </row>
    <row r="6" spans="1:2" ht="12.75">
      <c r="A6" s="3"/>
      <c r="B6" s="2"/>
    </row>
    <row r="7" spans="1:8" ht="12.75">
      <c r="A7" s="3"/>
      <c r="B7" s="145" t="s">
        <v>50</v>
      </c>
      <c r="C7" s="145"/>
      <c r="D7" s="145"/>
      <c r="F7" s="145" t="s">
        <v>85</v>
      </c>
      <c r="G7" s="145"/>
      <c r="H7" s="145"/>
    </row>
    <row r="8" spans="3:8" ht="12.75">
      <c r="C8" s="2"/>
      <c r="D8" s="2" t="s">
        <v>76</v>
      </c>
      <c r="E8" s="2"/>
      <c r="G8" s="2"/>
      <c r="H8" s="2" t="s">
        <v>76</v>
      </c>
    </row>
    <row r="9" spans="2:8" ht="12.75">
      <c r="B9" s="2" t="s">
        <v>221</v>
      </c>
      <c r="C9" s="2"/>
      <c r="D9" s="2" t="s">
        <v>220</v>
      </c>
      <c r="E9" s="2"/>
      <c r="F9" s="2" t="s">
        <v>221</v>
      </c>
      <c r="G9" s="2"/>
      <c r="H9" s="2" t="s">
        <v>220</v>
      </c>
    </row>
    <row r="10" spans="2:8" ht="12.75">
      <c r="B10" s="2" t="s">
        <v>220</v>
      </c>
      <c r="C10" s="2"/>
      <c r="D10" s="2" t="s">
        <v>48</v>
      </c>
      <c r="E10" s="2"/>
      <c r="F10" s="2" t="s">
        <v>220</v>
      </c>
      <c r="G10" s="2"/>
      <c r="H10" s="2" t="s">
        <v>48</v>
      </c>
    </row>
    <row r="11" spans="2:8" ht="12.75">
      <c r="B11" s="2" t="s">
        <v>0</v>
      </c>
      <c r="C11" s="2"/>
      <c r="D11" s="2" t="s">
        <v>0</v>
      </c>
      <c r="E11" s="2"/>
      <c r="F11" s="2" t="s">
        <v>2</v>
      </c>
      <c r="G11" s="2"/>
      <c r="H11" s="2" t="s">
        <v>0</v>
      </c>
    </row>
    <row r="12" spans="2:8" ht="12.75">
      <c r="B12" s="14" t="str">
        <f>'BS'!B10</f>
        <v>31.1.15</v>
      </c>
      <c r="C12" s="2"/>
      <c r="D12" s="2" t="s">
        <v>258</v>
      </c>
      <c r="E12" s="2"/>
      <c r="F12" s="14" t="str">
        <f>'BS'!B10</f>
        <v>31.1.15</v>
      </c>
      <c r="G12" s="2"/>
      <c r="H12" s="2" t="str">
        <f>D12</f>
        <v>31.1.14</v>
      </c>
    </row>
    <row r="13" spans="2:8" ht="12.75">
      <c r="B13" s="2" t="s">
        <v>1</v>
      </c>
      <c r="D13" s="2" t="s">
        <v>1</v>
      </c>
      <c r="F13" s="2" t="s">
        <v>1</v>
      </c>
      <c r="H13" s="2" t="s">
        <v>1</v>
      </c>
    </row>
    <row r="14" spans="4:8" ht="12.75">
      <c r="D14" s="1"/>
      <c r="H14" s="1"/>
    </row>
    <row r="15" spans="1:10" s="4" customFormat="1" ht="12.75">
      <c r="A15" s="4" t="s">
        <v>3</v>
      </c>
      <c r="B15" s="9">
        <f>F15-7853</f>
        <v>8462</v>
      </c>
      <c r="D15" s="9">
        <v>6981</v>
      </c>
      <c r="F15" s="9">
        <v>16315</v>
      </c>
      <c r="H15" s="9">
        <v>16846</v>
      </c>
      <c r="J15" s="9"/>
    </row>
    <row r="16" spans="2:10" s="4" customFormat="1" ht="8.25" customHeight="1">
      <c r="B16" s="9"/>
      <c r="D16" s="9"/>
      <c r="F16" s="9"/>
      <c r="H16" s="9"/>
      <c r="J16" s="9"/>
    </row>
    <row r="17" spans="1:10" s="4" customFormat="1" ht="12.75">
      <c r="A17" s="4" t="s">
        <v>32</v>
      </c>
      <c r="B17" s="9">
        <f>F17+8552</f>
        <v>-9736</v>
      </c>
      <c r="D17" s="9">
        <v>-9060</v>
      </c>
      <c r="F17" s="9">
        <v>-18288</v>
      </c>
      <c r="H17" s="9">
        <v>-19407</v>
      </c>
      <c r="J17" s="9"/>
    </row>
    <row r="18" spans="2:10" s="4" customFormat="1" ht="8.25" customHeight="1">
      <c r="B18" s="9"/>
      <c r="D18" s="9"/>
      <c r="F18" s="9"/>
      <c r="H18" s="9"/>
      <c r="J18" s="9"/>
    </row>
    <row r="19" spans="1:10" s="4" customFormat="1" ht="12.75">
      <c r="A19" s="4" t="s">
        <v>61</v>
      </c>
      <c r="B19" s="9">
        <f>F19</f>
        <v>591</v>
      </c>
      <c r="D19" s="9">
        <v>0</v>
      </c>
      <c r="F19" s="9">
        <v>591</v>
      </c>
      <c r="H19" s="9">
        <v>0</v>
      </c>
      <c r="J19" s="9"/>
    </row>
    <row r="20" spans="2:10" s="4" customFormat="1" ht="9" customHeight="1">
      <c r="B20" s="9"/>
      <c r="D20" s="9"/>
      <c r="F20" s="9"/>
      <c r="H20" s="9"/>
      <c r="J20" s="9"/>
    </row>
    <row r="21" spans="1:10" s="4" customFormat="1" ht="12.75">
      <c r="A21" s="4" t="s">
        <v>31</v>
      </c>
      <c r="B21" s="85">
        <f>F21-282</f>
        <v>441</v>
      </c>
      <c r="D21" s="85">
        <v>299</v>
      </c>
      <c r="F21" s="85">
        <v>723</v>
      </c>
      <c r="H21" s="85">
        <v>567</v>
      </c>
      <c r="J21" s="9"/>
    </row>
    <row r="22" spans="2:10" s="4" customFormat="1" ht="9" customHeight="1">
      <c r="B22" s="29"/>
      <c r="D22" s="29"/>
      <c r="F22" s="29"/>
      <c r="H22" s="29"/>
      <c r="J22" s="29"/>
    </row>
    <row r="23" spans="1:10" s="4" customFormat="1" ht="12.75">
      <c r="A23" s="4" t="s">
        <v>246</v>
      </c>
      <c r="B23" s="17">
        <f>+SUM(B15:B21)</f>
        <v>-242</v>
      </c>
      <c r="D23" s="17">
        <f>+SUM(D15:D21)</f>
        <v>-1780</v>
      </c>
      <c r="F23" s="17">
        <f>SUM(F15:F21)</f>
        <v>-659</v>
      </c>
      <c r="H23" s="17">
        <f>+SUM(H15:H21)</f>
        <v>-1994</v>
      </c>
      <c r="J23" s="17"/>
    </row>
    <row r="24" spans="2:10" s="4" customFormat="1" ht="8.25" customHeight="1">
      <c r="B24" s="9"/>
      <c r="D24" s="9"/>
      <c r="F24" s="9"/>
      <c r="H24" s="9"/>
      <c r="J24" s="9"/>
    </row>
    <row r="25" spans="1:10" s="4" customFormat="1" ht="12.75">
      <c r="A25" s="4" t="s">
        <v>30</v>
      </c>
      <c r="B25" s="85">
        <f>F25+119</f>
        <v>-148</v>
      </c>
      <c r="D25" s="85">
        <v>-154</v>
      </c>
      <c r="F25" s="85">
        <v>-267</v>
      </c>
      <c r="H25" s="85">
        <v>-377</v>
      </c>
      <c r="J25" s="17"/>
    </row>
    <row r="26" spans="2:10" s="4" customFormat="1" ht="9" customHeight="1">
      <c r="B26" s="29"/>
      <c r="D26" s="29"/>
      <c r="F26" s="29"/>
      <c r="H26" s="29"/>
      <c r="J26" s="29"/>
    </row>
    <row r="27" spans="1:10" s="4" customFormat="1" ht="12.75">
      <c r="A27" s="4" t="s">
        <v>247</v>
      </c>
      <c r="B27" s="29">
        <f>SUM(B23:B26)</f>
        <v>-390</v>
      </c>
      <c r="D27" s="29">
        <f>SUM(D23:D26)</f>
        <v>-1934</v>
      </c>
      <c r="F27" s="29">
        <f>SUM(F23:F26)</f>
        <v>-926</v>
      </c>
      <c r="H27" s="29">
        <f>SUM(H23:H26)</f>
        <v>-2371</v>
      </c>
      <c r="J27" s="29"/>
    </row>
    <row r="28" spans="2:10" s="4" customFormat="1" ht="9" customHeight="1">
      <c r="B28" s="9"/>
      <c r="D28" s="9"/>
      <c r="F28" s="9"/>
      <c r="H28" s="9"/>
      <c r="J28" s="17"/>
    </row>
    <row r="29" spans="1:10" s="4" customFormat="1" ht="12.75">
      <c r="A29" s="4" t="s">
        <v>4</v>
      </c>
      <c r="B29" s="9">
        <f>F29+17</f>
        <v>-10</v>
      </c>
      <c r="D29" s="9">
        <v>0</v>
      </c>
      <c r="F29" s="9">
        <v>-27</v>
      </c>
      <c r="H29" s="9">
        <v>0</v>
      </c>
      <c r="J29" s="17"/>
    </row>
    <row r="30" spans="2:10" s="4" customFormat="1" ht="9" customHeight="1">
      <c r="B30" s="92"/>
      <c r="D30" s="92"/>
      <c r="F30" s="92"/>
      <c r="H30" s="92"/>
      <c r="J30" s="29"/>
    </row>
    <row r="31" spans="1:10" s="4" customFormat="1" ht="12.75">
      <c r="A31" s="1" t="s">
        <v>248</v>
      </c>
      <c r="B31" s="85">
        <f>SUM(B27:B30)</f>
        <v>-400</v>
      </c>
      <c r="C31" s="6"/>
      <c r="D31" s="85">
        <f>SUM(D27:D30)</f>
        <v>-1934</v>
      </c>
      <c r="E31" s="6"/>
      <c r="F31" s="85">
        <f>SUM(F27:F30)</f>
        <v>-953</v>
      </c>
      <c r="G31" s="6"/>
      <c r="H31" s="85">
        <f>SUM(H27:H30)</f>
        <v>-2371</v>
      </c>
      <c r="J31" s="18"/>
    </row>
    <row r="32" spans="1:10" s="4" customFormat="1" ht="9" customHeight="1">
      <c r="A32" s="1"/>
      <c r="B32" s="18"/>
      <c r="C32" s="6"/>
      <c r="D32" s="18"/>
      <c r="E32" s="6"/>
      <c r="F32" s="18"/>
      <c r="G32" s="6"/>
      <c r="H32" s="18"/>
      <c r="J32" s="18"/>
    </row>
    <row r="33" spans="1:28" s="60" customFormat="1" ht="12.75">
      <c r="A33" s="1" t="s">
        <v>158</v>
      </c>
      <c r="B33" s="57"/>
      <c r="C33" s="87"/>
      <c r="D33" s="57"/>
      <c r="E33" s="87"/>
      <c r="F33" s="105"/>
      <c r="G33" s="87"/>
      <c r="H33" s="57"/>
      <c r="I33" s="61"/>
      <c r="K33" s="61"/>
      <c r="O33" s="73"/>
      <c r="P33" s="73"/>
      <c r="Q33" s="73"/>
      <c r="R33" s="73"/>
      <c r="S33" s="73"/>
      <c r="T33" s="73"/>
      <c r="U33" s="62"/>
      <c r="Z33" s="57"/>
      <c r="AA33" s="57"/>
      <c r="AB33" s="57"/>
    </row>
    <row r="34" spans="1:28" s="60" customFormat="1" ht="12.75">
      <c r="A34" s="1" t="s">
        <v>179</v>
      </c>
      <c r="B34" s="57"/>
      <c r="C34" s="57"/>
      <c r="D34" s="57"/>
      <c r="E34" s="57"/>
      <c r="F34" s="105"/>
      <c r="G34" s="57"/>
      <c r="H34" s="57"/>
      <c r="I34" s="61"/>
      <c r="K34" s="61"/>
      <c r="O34" s="73"/>
      <c r="P34" s="73"/>
      <c r="Q34" s="73"/>
      <c r="R34" s="73"/>
      <c r="S34" s="73"/>
      <c r="T34" s="73"/>
      <c r="U34" s="62"/>
      <c r="Z34" s="57"/>
      <c r="AA34" s="57"/>
      <c r="AB34" s="57"/>
    </row>
    <row r="35" spans="1:28" s="60" customFormat="1" ht="12.75">
      <c r="A35" s="1" t="s">
        <v>180</v>
      </c>
      <c r="B35" s="93">
        <f>F35</f>
        <v>0</v>
      </c>
      <c r="C35" s="57"/>
      <c r="D35" s="93">
        <v>0</v>
      </c>
      <c r="E35" s="57"/>
      <c r="F35" s="106">
        <v>0</v>
      </c>
      <c r="G35" s="57"/>
      <c r="H35" s="93">
        <v>0</v>
      </c>
      <c r="I35" s="61"/>
      <c r="K35" s="61"/>
      <c r="O35" s="73"/>
      <c r="P35" s="73"/>
      <c r="Q35" s="73"/>
      <c r="R35" s="73"/>
      <c r="S35" s="73"/>
      <c r="T35" s="73"/>
      <c r="U35" s="62"/>
      <c r="Z35" s="57"/>
      <c r="AA35" s="57"/>
      <c r="AB35" s="57"/>
    </row>
    <row r="36" spans="2:28" s="60" customFormat="1" ht="12.75">
      <c r="B36" s="87"/>
      <c r="C36" s="87"/>
      <c r="D36" s="87"/>
      <c r="E36" s="87"/>
      <c r="F36" s="107"/>
      <c r="G36" s="87"/>
      <c r="H36" s="87"/>
      <c r="O36" s="74"/>
      <c r="P36" s="75"/>
      <c r="Q36" s="75">
        <f>-2632</f>
        <v>-2632</v>
      </c>
      <c r="R36" s="75"/>
      <c r="S36" s="75">
        <f>SUM(O36:R36)</f>
        <v>-2632</v>
      </c>
      <c r="T36" s="75">
        <v>-1751</v>
      </c>
      <c r="U36" s="63">
        <f>S36+T36</f>
        <v>-4383</v>
      </c>
      <c r="W36" s="76">
        <f>T36/U36</f>
        <v>0.39949806068902577</v>
      </c>
      <c r="Z36" s="57"/>
      <c r="AA36" s="57"/>
      <c r="AB36" s="57"/>
    </row>
    <row r="37" spans="1:28" s="60" customFormat="1" ht="13.5" thickBot="1">
      <c r="A37" s="1" t="s">
        <v>249</v>
      </c>
      <c r="B37" s="94">
        <f>B31+B35</f>
        <v>-400</v>
      </c>
      <c r="C37" s="87"/>
      <c r="D37" s="94">
        <f>D31+D35</f>
        <v>-1934</v>
      </c>
      <c r="E37" s="87"/>
      <c r="F37" s="108">
        <f>F31+F35</f>
        <v>-953</v>
      </c>
      <c r="G37" s="87"/>
      <c r="H37" s="94">
        <f>H31+H35</f>
        <v>-2371</v>
      </c>
      <c r="O37" s="62">
        <f aca="true" t="shared" si="0" ref="O37:U37">SUM(O36:O36)</f>
        <v>0</v>
      </c>
      <c r="P37" s="62">
        <f t="shared" si="0"/>
        <v>0</v>
      </c>
      <c r="Q37" s="62">
        <f t="shared" si="0"/>
        <v>-2632</v>
      </c>
      <c r="R37" s="62">
        <f t="shared" si="0"/>
        <v>0</v>
      </c>
      <c r="S37" s="62">
        <f t="shared" si="0"/>
        <v>-2632</v>
      </c>
      <c r="T37" s="62">
        <f t="shared" si="0"/>
        <v>-1751</v>
      </c>
      <c r="U37" s="62">
        <f t="shared" si="0"/>
        <v>-4383</v>
      </c>
      <c r="Z37" s="57"/>
      <c r="AA37" s="57"/>
      <c r="AB37" s="57"/>
    </row>
    <row r="38" spans="2:10" s="4" customFormat="1" ht="12.75">
      <c r="B38" s="9"/>
      <c r="D38" s="9"/>
      <c r="F38" s="9"/>
      <c r="H38" s="9"/>
      <c r="J38" s="9"/>
    </row>
    <row r="39" spans="1:8" s="9" customFormat="1" ht="12.75">
      <c r="A39" s="10" t="s">
        <v>250</v>
      </c>
      <c r="B39" s="29"/>
      <c r="D39" s="29"/>
      <c r="F39" s="29"/>
      <c r="H39" s="29"/>
    </row>
    <row r="40" spans="1:8" s="9" customFormat="1" ht="12.75">
      <c r="A40" s="10" t="s">
        <v>159</v>
      </c>
      <c r="B40" s="29">
        <f>B42-B41</f>
        <v>-5808</v>
      </c>
      <c r="D40" s="29">
        <f>D42-D41</f>
        <v>-1623</v>
      </c>
      <c r="F40" s="29">
        <f>F42-F41</f>
        <v>-6290</v>
      </c>
      <c r="H40" s="29">
        <f>H42-H41</f>
        <v>-2027</v>
      </c>
    </row>
    <row r="41" spans="1:8" s="9" customFormat="1" ht="12.75">
      <c r="A41" s="10" t="s">
        <v>160</v>
      </c>
      <c r="B41" s="85">
        <f>F41+71</f>
        <v>5408</v>
      </c>
      <c r="D41" s="85">
        <v>-311</v>
      </c>
      <c r="F41" s="85">
        <v>5337</v>
      </c>
      <c r="H41" s="85">
        <v>-344</v>
      </c>
    </row>
    <row r="42" spans="1:8" s="9" customFormat="1" ht="13.5" thickBot="1">
      <c r="A42" s="1" t="s">
        <v>248</v>
      </c>
      <c r="B42" s="56">
        <f>B37</f>
        <v>-400</v>
      </c>
      <c r="C42" s="18"/>
      <c r="D42" s="56">
        <f>D31</f>
        <v>-1934</v>
      </c>
      <c r="E42" s="18"/>
      <c r="F42" s="56">
        <f>F31</f>
        <v>-953</v>
      </c>
      <c r="G42" s="18"/>
      <c r="H42" s="56">
        <f>H31</f>
        <v>-2371</v>
      </c>
    </row>
    <row r="43" spans="1:29" s="60" customFormat="1" ht="13.5" thickTop="1">
      <c r="A43" s="3"/>
      <c r="B43" s="57" t="s">
        <v>131</v>
      </c>
      <c r="C43" s="57"/>
      <c r="D43" s="57" t="s">
        <v>131</v>
      </c>
      <c r="E43" s="57"/>
      <c r="F43" s="105"/>
      <c r="G43" s="57"/>
      <c r="H43" s="57" t="s">
        <v>131</v>
      </c>
      <c r="Y43" s="64"/>
      <c r="Z43" s="57"/>
      <c r="AA43" s="57"/>
      <c r="AB43" s="57"/>
      <c r="AC43" s="64"/>
    </row>
    <row r="44" spans="1:29" s="60" customFormat="1" ht="12.75">
      <c r="A44" s="1" t="s">
        <v>251</v>
      </c>
      <c r="B44" s="4"/>
      <c r="C44" s="4"/>
      <c r="D44" s="4"/>
      <c r="E44" s="4"/>
      <c r="F44" s="9"/>
      <c r="G44" s="4"/>
      <c r="H44" s="4"/>
      <c r="J44" s="68"/>
      <c r="Y44" s="64"/>
      <c r="Z44" s="6"/>
      <c r="AA44" s="6"/>
      <c r="AB44" s="6"/>
      <c r="AC44" s="64"/>
    </row>
    <row r="45" spans="1:29" s="60" customFormat="1" ht="12.75">
      <c r="A45" s="10" t="s">
        <v>159</v>
      </c>
      <c r="B45" s="4">
        <f>B40</f>
        <v>-5808</v>
      </c>
      <c r="C45" s="4"/>
      <c r="D45" s="4">
        <f>D47-D46</f>
        <v>-1623</v>
      </c>
      <c r="E45" s="4"/>
      <c r="F45" s="9">
        <f>F40</f>
        <v>-6290</v>
      </c>
      <c r="G45" s="4"/>
      <c r="H45" s="4">
        <f>H47-H46</f>
        <v>-2027</v>
      </c>
      <c r="J45" s="69"/>
      <c r="Y45" s="64"/>
      <c r="Z45" s="6"/>
      <c r="AA45" s="6"/>
      <c r="AB45" s="6"/>
      <c r="AC45" s="64"/>
    </row>
    <row r="46" spans="1:29" s="65" customFormat="1" ht="12.75">
      <c r="A46" s="10" t="s">
        <v>161</v>
      </c>
      <c r="B46" s="85">
        <f>B41</f>
        <v>5408</v>
      </c>
      <c r="C46" s="9"/>
      <c r="D46" s="85">
        <v>-311</v>
      </c>
      <c r="E46" s="9"/>
      <c r="F46" s="85">
        <f>F41</f>
        <v>5337</v>
      </c>
      <c r="G46" s="9"/>
      <c r="H46" s="85">
        <v>-344</v>
      </c>
      <c r="J46" s="70"/>
      <c r="X46" s="66"/>
      <c r="Y46" s="67"/>
      <c r="Z46" s="18"/>
      <c r="AA46" s="18"/>
      <c r="AB46" s="18"/>
      <c r="AC46" s="67"/>
    </row>
    <row r="47" spans="1:29" s="60" customFormat="1" ht="13.5" thickBot="1">
      <c r="A47" s="1" t="s">
        <v>249</v>
      </c>
      <c r="B47" s="86">
        <f>B37</f>
        <v>-400</v>
      </c>
      <c r="C47" s="4"/>
      <c r="D47" s="86">
        <f>D37</f>
        <v>-1934</v>
      </c>
      <c r="E47" s="4"/>
      <c r="F47" s="109">
        <f>SUM(F45:F46)</f>
        <v>-953</v>
      </c>
      <c r="G47" s="4"/>
      <c r="H47" s="86">
        <f>H37</f>
        <v>-2371</v>
      </c>
      <c r="J47" s="69"/>
      <c r="Y47" s="64"/>
      <c r="Z47" s="6"/>
      <c r="AA47" s="6"/>
      <c r="AB47" s="6"/>
      <c r="AC47" s="64"/>
    </row>
    <row r="48" spans="1:9" s="9" customFormat="1" ht="12.75">
      <c r="A48" s="10"/>
      <c r="B48" s="29"/>
      <c r="D48" s="29"/>
      <c r="F48" s="29"/>
      <c r="H48" s="29"/>
      <c r="I48" s="29"/>
    </row>
    <row r="49" s="4" customFormat="1" ht="13.5">
      <c r="A49" s="12" t="s">
        <v>162</v>
      </c>
    </row>
    <row r="50" spans="1:10" s="4" customFormat="1" ht="14.25" thickBot="1">
      <c r="A50" s="12" t="s">
        <v>163</v>
      </c>
      <c r="B50" s="95">
        <v>-0.39</v>
      </c>
      <c r="C50" s="9"/>
      <c r="D50" s="95">
        <v>-1.3</v>
      </c>
      <c r="E50" s="9"/>
      <c r="F50" s="95">
        <f>'Notes '!H205</f>
        <v>-5.044105854049719</v>
      </c>
      <c r="H50" s="95">
        <v>-1.63</v>
      </c>
      <c r="J50" s="30"/>
    </row>
    <row r="51" spans="1:10" s="4" customFormat="1" ht="13.5" thickTop="1">
      <c r="A51" s="1"/>
      <c r="B51" s="30"/>
      <c r="C51" s="9"/>
      <c r="D51" s="30"/>
      <c r="E51" s="9"/>
      <c r="F51" s="30"/>
      <c r="H51" s="30"/>
      <c r="J51" s="30"/>
    </row>
    <row r="52" spans="1:8" ht="12.75">
      <c r="A52" s="4" t="s">
        <v>36</v>
      </c>
      <c r="D52" s="5"/>
      <c r="H52" s="5"/>
    </row>
    <row r="53" spans="1:8" ht="12.75">
      <c r="A53" s="146" t="s">
        <v>165</v>
      </c>
      <c r="B53" s="144"/>
      <c r="C53" s="144"/>
      <c r="D53" s="144"/>
      <c r="E53" s="144"/>
      <c r="F53" s="144"/>
      <c r="G53" s="144"/>
      <c r="H53" s="144"/>
    </row>
    <row r="54" spans="1:8" ht="12.75">
      <c r="A54" s="146" t="s">
        <v>224</v>
      </c>
      <c r="B54" s="144"/>
      <c r="C54" s="144"/>
      <c r="D54" s="144"/>
      <c r="E54" s="144"/>
      <c r="F54" s="144"/>
      <c r="G54" s="144"/>
      <c r="H54" s="144"/>
    </row>
    <row r="55" spans="1:8" ht="12.75">
      <c r="A55" s="144"/>
      <c r="B55" s="144"/>
      <c r="C55" s="144"/>
      <c r="D55" s="144"/>
      <c r="E55" s="144"/>
      <c r="F55" s="144"/>
      <c r="G55" s="144"/>
      <c r="H55" s="144"/>
    </row>
    <row r="56" spans="4:8" ht="12.75">
      <c r="D56" s="57"/>
      <c r="E56" s="31"/>
      <c r="F56" s="58"/>
      <c r="G56" s="31"/>
      <c r="H56" s="57"/>
    </row>
    <row r="57" spans="4:8" ht="12.75">
      <c r="D57" s="5"/>
      <c r="H57" s="5"/>
    </row>
    <row r="58" spans="4:8" ht="12.75">
      <c r="D58" s="5"/>
      <c r="H58" s="5"/>
    </row>
  </sheetData>
  <sheetProtection/>
  <mergeCells count="6">
    <mergeCell ref="F7:H7"/>
    <mergeCell ref="B7:D7"/>
    <mergeCell ref="A53:H53"/>
    <mergeCell ref="A54:H54"/>
    <mergeCell ref="A55:H55"/>
    <mergeCell ref="A3:H3"/>
  </mergeCells>
  <printOptions/>
  <pageMargins left="0.2755905511811024" right="0.17" top="0.43" bottom="0.3937007874015748" header="0.41" footer="0.35433070866141736"/>
  <pageSetup horizontalDpi="600" verticalDpi="600" orientation="portrait" paperSize="9" scale="120" r:id="rId2"/>
  <drawing r:id="rId1"/>
</worksheet>
</file>

<file path=xl/worksheets/sheet3.xml><?xml version="1.0" encoding="utf-8"?>
<worksheet xmlns="http://schemas.openxmlformats.org/spreadsheetml/2006/main" xmlns:r="http://schemas.openxmlformats.org/officeDocument/2006/relationships">
  <dimension ref="A1:K45"/>
  <sheetViews>
    <sheetView view="pageBreakPreview" zoomScale="150" zoomScaleNormal="120" zoomScaleSheetLayoutView="150" zoomScalePageLayoutView="0" workbookViewId="0" topLeftCell="A1">
      <pane xSplit="1" ySplit="11" topLeftCell="B64" activePane="bottomRight" state="frozen"/>
      <selection pane="topLeft" activeCell="A1" sqref="A1"/>
      <selection pane="topRight" activeCell="B1" sqref="B1"/>
      <selection pane="bottomLeft" activeCell="A12" sqref="A12"/>
      <selection pane="bottomRight" activeCell="B14" sqref="B14"/>
    </sheetView>
  </sheetViews>
  <sheetFormatPr defaultColWidth="9.140625" defaultRowHeight="12.75"/>
  <cols>
    <col min="1" max="1" width="21.7109375" style="1" customWidth="1"/>
    <col min="2" max="2" width="8.57421875" style="4" customWidth="1"/>
    <col min="3" max="3" width="7.00390625" style="4" customWidth="1"/>
    <col min="4" max="4" width="7.140625" style="4" customWidth="1"/>
    <col min="5" max="5" width="8.7109375" style="4" customWidth="1"/>
    <col min="6" max="6" width="10.421875" style="4" customWidth="1"/>
    <col min="7" max="7" width="8.421875" style="4" customWidth="1"/>
    <col min="8" max="8" width="8.57421875" style="4" customWidth="1"/>
    <col min="9" max="9" width="8.140625" style="4" customWidth="1"/>
    <col min="10" max="16384" width="9.140625" style="1" customWidth="1"/>
  </cols>
  <sheetData>
    <row r="1" spans="1:11" ht="15">
      <c r="A1" s="40" t="s">
        <v>144</v>
      </c>
      <c r="B1" s="1"/>
      <c r="C1" s="1"/>
      <c r="D1" s="1"/>
      <c r="E1" s="1"/>
      <c r="F1" s="2"/>
      <c r="G1" s="2"/>
      <c r="H1" s="1"/>
      <c r="I1" s="2"/>
      <c r="K1" s="2"/>
    </row>
    <row r="3" ht="12.75">
      <c r="A3" s="3" t="s">
        <v>8</v>
      </c>
    </row>
    <row r="4" ht="12.75">
      <c r="A4" s="3" t="str">
        <f>'IS'!A4</f>
        <v>FOR THE SECOND QUARTER ENDED 31 JANUARY 2015</v>
      </c>
    </row>
    <row r="5" ht="12.75">
      <c r="A5" s="3" t="s">
        <v>41</v>
      </c>
    </row>
    <row r="6" ht="12.75">
      <c r="A6" s="3"/>
    </row>
    <row r="7" spans="1:8" ht="12.75">
      <c r="A7" s="3"/>
      <c r="H7" s="5" t="s">
        <v>183</v>
      </c>
    </row>
    <row r="8" spans="2:9" ht="12.75">
      <c r="B8" s="148" t="s">
        <v>234</v>
      </c>
      <c r="C8" s="149"/>
      <c r="D8" s="149"/>
      <c r="E8" s="149"/>
      <c r="F8" s="149"/>
      <c r="G8" s="149"/>
      <c r="H8" s="17" t="s">
        <v>184</v>
      </c>
      <c r="I8" s="5" t="s">
        <v>129</v>
      </c>
    </row>
    <row r="9" spans="3:9" ht="12.75">
      <c r="C9" s="149" t="s">
        <v>235</v>
      </c>
      <c r="D9" s="149"/>
      <c r="E9" s="149"/>
      <c r="F9" s="17" t="s">
        <v>101</v>
      </c>
      <c r="G9" s="17"/>
      <c r="H9" s="5" t="s">
        <v>172</v>
      </c>
      <c r="I9" s="5" t="s">
        <v>130</v>
      </c>
    </row>
    <row r="10" spans="2:7" ht="12.75">
      <c r="B10" s="5" t="s">
        <v>9</v>
      </c>
      <c r="C10" s="5" t="s">
        <v>9</v>
      </c>
      <c r="D10" s="5" t="s">
        <v>125</v>
      </c>
      <c r="E10" s="5" t="s">
        <v>119</v>
      </c>
      <c r="F10" s="5" t="s">
        <v>11</v>
      </c>
      <c r="G10" s="5"/>
    </row>
    <row r="11" spans="2:9" ht="12.75">
      <c r="B11" s="5" t="s">
        <v>10</v>
      </c>
      <c r="C11" s="5" t="s">
        <v>49</v>
      </c>
      <c r="D11" s="5" t="s">
        <v>126</v>
      </c>
      <c r="E11" s="5" t="s">
        <v>120</v>
      </c>
      <c r="F11" s="5" t="s">
        <v>12</v>
      </c>
      <c r="G11" s="5" t="s">
        <v>13</v>
      </c>
      <c r="I11" s="5"/>
    </row>
    <row r="12" spans="2:9" ht="12.75">
      <c r="B12" s="5" t="s">
        <v>1</v>
      </c>
      <c r="C12" s="5" t="s">
        <v>1</v>
      </c>
      <c r="D12" s="5" t="s">
        <v>1</v>
      </c>
      <c r="E12" s="5" t="s">
        <v>1</v>
      </c>
      <c r="F12" s="5" t="s">
        <v>1</v>
      </c>
      <c r="G12" s="5" t="s">
        <v>1</v>
      </c>
      <c r="H12" s="17" t="s">
        <v>1</v>
      </c>
      <c r="I12" s="5" t="s">
        <v>1</v>
      </c>
    </row>
    <row r="13" ht="12.75">
      <c r="B13" s="5"/>
    </row>
    <row r="14" ht="12.75">
      <c r="A14" s="1" t="s">
        <v>255</v>
      </c>
    </row>
    <row r="15" ht="12.75">
      <c r="A15" s="35" t="str">
        <f>'BS'!B10</f>
        <v>31.1.15</v>
      </c>
    </row>
    <row r="16" ht="12.75">
      <c r="A16" s="34"/>
    </row>
    <row r="17" spans="1:9" ht="12.75">
      <c r="A17" s="1" t="s">
        <v>225</v>
      </c>
      <c r="B17" s="87">
        <f>'BS'!D30</f>
        <v>62500</v>
      </c>
      <c r="C17" s="4">
        <f>'BS'!D31</f>
        <v>21</v>
      </c>
      <c r="D17" s="4">
        <f>'BS'!D32</f>
        <v>-112</v>
      </c>
      <c r="E17" s="4">
        <f>'BS'!D33</f>
        <v>52</v>
      </c>
      <c r="F17" s="4">
        <f>'BS'!D34</f>
        <v>-18851</v>
      </c>
      <c r="G17" s="4">
        <f>SUM(B17:F17)</f>
        <v>43610</v>
      </c>
      <c r="H17" s="4">
        <f>'BS'!D36</f>
        <v>-4678</v>
      </c>
      <c r="I17" s="4">
        <f>SUM(G17:H17)</f>
        <v>38932</v>
      </c>
    </row>
    <row r="18" spans="2:9" ht="12.75">
      <c r="B18" s="87"/>
      <c r="C18" s="87"/>
      <c r="D18" s="87"/>
      <c r="E18" s="87"/>
      <c r="F18" s="87"/>
      <c r="G18" s="87"/>
      <c r="H18" s="87"/>
      <c r="I18" s="87"/>
    </row>
    <row r="19" spans="1:9" ht="12.75">
      <c r="A19" s="1" t="s">
        <v>208</v>
      </c>
      <c r="B19" s="87">
        <v>0</v>
      </c>
      <c r="C19" s="87">
        <v>0</v>
      </c>
      <c r="D19" s="87">
        <v>0</v>
      </c>
      <c r="E19" s="87">
        <v>-8</v>
      </c>
      <c r="F19" s="87">
        <v>0</v>
      </c>
      <c r="G19" s="87">
        <f>SUM(B19:F19)</f>
        <v>-8</v>
      </c>
      <c r="H19" s="87">
        <v>7</v>
      </c>
      <c r="I19" s="87">
        <f>SUM(G19:H19)</f>
        <v>-1</v>
      </c>
    </row>
    <row r="20" spans="2:9" ht="12.75">
      <c r="B20" s="87"/>
      <c r="C20" s="87"/>
      <c r="D20" s="87"/>
      <c r="E20" s="87"/>
      <c r="F20" s="87"/>
      <c r="G20" s="87"/>
      <c r="H20" s="87"/>
      <c r="I20" s="87"/>
    </row>
    <row r="21" spans="1:9" ht="12.75">
      <c r="A21" s="1" t="s">
        <v>181</v>
      </c>
      <c r="B21" s="6"/>
      <c r="C21" s="6"/>
      <c r="D21" s="6"/>
      <c r="E21" s="6"/>
      <c r="F21" s="6"/>
      <c r="G21" s="6"/>
      <c r="H21" s="6" t="s">
        <v>131</v>
      </c>
      <c r="I21" s="6"/>
    </row>
    <row r="22" spans="1:9" ht="12.75">
      <c r="A22" s="1" t="s">
        <v>182</v>
      </c>
      <c r="B22" s="6">
        <v>0</v>
      </c>
      <c r="C22" s="6">
        <v>0</v>
      </c>
      <c r="D22" s="6">
        <v>0</v>
      </c>
      <c r="E22" s="9"/>
      <c r="F22" s="6">
        <f>'IS'!F40</f>
        <v>-6290</v>
      </c>
      <c r="G22" s="6">
        <f>SUM(B22:F22)</f>
        <v>-6290</v>
      </c>
      <c r="H22" s="18">
        <f>'IS'!F41</f>
        <v>5337</v>
      </c>
      <c r="I22" s="6">
        <f>SUM(G22:H22)</f>
        <v>-953</v>
      </c>
    </row>
    <row r="23" spans="2:9" ht="12.75">
      <c r="B23" s="6"/>
      <c r="C23" s="6"/>
      <c r="D23" s="6"/>
      <c r="E23" s="6"/>
      <c r="F23" s="6"/>
      <c r="G23" s="6"/>
      <c r="H23" s="6"/>
      <c r="I23" s="6"/>
    </row>
    <row r="24" spans="1:9" ht="12.75">
      <c r="A24" s="1" t="s">
        <v>260</v>
      </c>
      <c r="B24" s="6">
        <v>0</v>
      </c>
      <c r="C24" s="6">
        <v>0</v>
      </c>
      <c r="D24" s="6">
        <v>0</v>
      </c>
      <c r="E24" s="6">
        <v>-44</v>
      </c>
      <c r="F24" s="6">
        <v>0</v>
      </c>
      <c r="G24" s="6">
        <f>SUM(B24:F24)</f>
        <v>-44</v>
      </c>
      <c r="H24" s="6">
        <v>-666</v>
      </c>
      <c r="I24" s="6">
        <f>SUM(G24:H24)</f>
        <v>-710</v>
      </c>
    </row>
    <row r="25" spans="2:9" ht="12.75">
      <c r="B25" s="6"/>
      <c r="C25" s="6"/>
      <c r="D25" s="6"/>
      <c r="E25" s="6"/>
      <c r="F25" s="6"/>
      <c r="G25" s="6"/>
      <c r="H25" s="6"/>
      <c r="I25" s="6"/>
    </row>
    <row r="26" spans="1:10" ht="13.5" thickBot="1">
      <c r="A26" s="79" t="s">
        <v>256</v>
      </c>
      <c r="B26" s="96">
        <f>SUM(B17:B24)</f>
        <v>62500</v>
      </c>
      <c r="C26" s="96">
        <f aca="true" t="shared" si="0" ref="C26:I26">SUM(C17:C24)</f>
        <v>21</v>
      </c>
      <c r="D26" s="96">
        <f t="shared" si="0"/>
        <v>-112</v>
      </c>
      <c r="E26" s="96">
        <f t="shared" si="0"/>
        <v>0</v>
      </c>
      <c r="F26" s="96">
        <f t="shared" si="0"/>
        <v>-25141</v>
      </c>
      <c r="G26" s="96">
        <f t="shared" si="0"/>
        <v>37268</v>
      </c>
      <c r="H26" s="96">
        <f t="shared" si="0"/>
        <v>0</v>
      </c>
      <c r="I26" s="96">
        <f t="shared" si="0"/>
        <v>37268</v>
      </c>
      <c r="J26" s="45">
        <f>I26-'BS'!B37</f>
        <v>0</v>
      </c>
    </row>
    <row r="27" ht="13.5" thickTop="1"/>
    <row r="30" ht="12.75">
      <c r="A30" s="1" t="str">
        <f>A14</f>
        <v>Second quarter ended</v>
      </c>
    </row>
    <row r="31" ht="12.75">
      <c r="A31" s="44" t="s">
        <v>226</v>
      </c>
    </row>
    <row r="32" ht="12.75">
      <c r="A32" s="34"/>
    </row>
    <row r="33" spans="1:9" ht="12.75">
      <c r="A33" s="1" t="s">
        <v>206</v>
      </c>
      <c r="B33" s="87">
        <v>62500</v>
      </c>
      <c r="C33" s="4">
        <v>21</v>
      </c>
      <c r="D33" s="4">
        <v>-112</v>
      </c>
      <c r="E33" s="4">
        <v>-109</v>
      </c>
      <c r="F33" s="4">
        <v>-9891</v>
      </c>
      <c r="G33" s="4">
        <f>SUM(B33:F33)</f>
        <v>52409</v>
      </c>
      <c r="H33" s="4">
        <v>-3443</v>
      </c>
      <c r="I33" s="4">
        <f>SUM(G33:H33)</f>
        <v>48966</v>
      </c>
    </row>
    <row r="34" spans="2:9" ht="12.75">
      <c r="B34" s="6"/>
      <c r="C34" s="6"/>
      <c r="D34" s="6"/>
      <c r="E34" s="6"/>
      <c r="F34" s="6"/>
      <c r="G34" s="6"/>
      <c r="H34" s="6"/>
      <c r="I34" s="6"/>
    </row>
    <row r="35" spans="1:9" ht="12.75">
      <c r="A35" s="1" t="s">
        <v>208</v>
      </c>
      <c r="B35" s="6">
        <v>0</v>
      </c>
      <c r="C35" s="6">
        <v>0</v>
      </c>
      <c r="D35" s="6">
        <v>0</v>
      </c>
      <c r="E35" s="6">
        <v>-9</v>
      </c>
      <c r="F35" s="6">
        <v>0</v>
      </c>
      <c r="G35" s="6">
        <f>SUM(B35:F35)</f>
        <v>-9</v>
      </c>
      <c r="H35" s="6">
        <v>-8</v>
      </c>
      <c r="I35" s="6">
        <f>SUM(G35:H35)</f>
        <v>-17</v>
      </c>
    </row>
    <row r="36" ht="12.75">
      <c r="B36" s="87"/>
    </row>
    <row r="37" spans="1:9" ht="12.75">
      <c r="A37" s="1" t="s">
        <v>168</v>
      </c>
      <c r="B37" s="6"/>
      <c r="C37" s="6"/>
      <c r="D37" s="6"/>
      <c r="E37" s="6"/>
      <c r="F37" s="6"/>
      <c r="G37" s="6"/>
      <c r="H37" s="6" t="s">
        <v>131</v>
      </c>
      <c r="I37" s="6"/>
    </row>
    <row r="38" spans="1:9" ht="12.75">
      <c r="A38" s="1" t="s">
        <v>167</v>
      </c>
      <c r="B38" s="6">
        <v>0</v>
      </c>
      <c r="C38" s="6">
        <v>0</v>
      </c>
      <c r="D38" s="6">
        <v>0</v>
      </c>
      <c r="E38" s="6">
        <v>0</v>
      </c>
      <c r="F38" s="6">
        <f>'IS'!H45</f>
        <v>-2027</v>
      </c>
      <c r="G38" s="6">
        <f>SUM(B38:F38)</f>
        <v>-2027</v>
      </c>
      <c r="H38" s="6">
        <f>'IS'!H46</f>
        <v>-344</v>
      </c>
      <c r="I38" s="6">
        <f>SUM(G38:H38)</f>
        <v>-2371</v>
      </c>
    </row>
    <row r="40" spans="1:10" ht="13.5" thickBot="1">
      <c r="A40" s="79" t="s">
        <v>257</v>
      </c>
      <c r="B40" s="96">
        <f aca="true" t="shared" si="1" ref="B40:I40">SUM(B33:B38)</f>
        <v>62500</v>
      </c>
      <c r="C40" s="96">
        <f t="shared" si="1"/>
        <v>21</v>
      </c>
      <c r="D40" s="96">
        <f t="shared" si="1"/>
        <v>-112</v>
      </c>
      <c r="E40" s="96">
        <f t="shared" si="1"/>
        <v>-118</v>
      </c>
      <c r="F40" s="96">
        <f t="shared" si="1"/>
        <v>-11918</v>
      </c>
      <c r="G40" s="96">
        <f t="shared" si="1"/>
        <v>50373</v>
      </c>
      <c r="H40" s="96">
        <f t="shared" si="1"/>
        <v>-3795</v>
      </c>
      <c r="I40" s="96">
        <f t="shared" si="1"/>
        <v>46578</v>
      </c>
      <c r="J40" s="45"/>
    </row>
    <row r="41" ht="13.5" thickTop="1"/>
    <row r="42" ht="12.75">
      <c r="A42" s="4"/>
    </row>
    <row r="43" ht="12.75">
      <c r="A43" s="4" t="s">
        <v>36</v>
      </c>
    </row>
    <row r="44" spans="1:9" ht="12.75">
      <c r="A44" s="146" t="s">
        <v>166</v>
      </c>
      <c r="B44" s="144"/>
      <c r="C44" s="144"/>
      <c r="D44" s="144"/>
      <c r="E44" s="144"/>
      <c r="F44" s="144"/>
      <c r="G44" s="144"/>
      <c r="H44" s="144"/>
      <c r="I44" s="144"/>
    </row>
    <row r="45" spans="1:9" ht="12.75">
      <c r="A45" s="150" t="s">
        <v>227</v>
      </c>
      <c r="B45" s="151"/>
      <c r="C45" s="151"/>
      <c r="D45" s="151"/>
      <c r="E45" s="151"/>
      <c r="F45" s="151"/>
      <c r="G45" s="151"/>
      <c r="H45" s="151"/>
      <c r="I45" s="151"/>
    </row>
  </sheetData>
  <sheetProtection/>
  <mergeCells count="4">
    <mergeCell ref="B8:G8"/>
    <mergeCell ref="A44:I44"/>
    <mergeCell ref="A45:I45"/>
    <mergeCell ref="C9:E9"/>
  </mergeCells>
  <printOptions horizontalCentered="1"/>
  <pageMargins left="0.15748031496062992" right="0.11811023622047245" top="0.5118110236220472" bottom="0.5118110236220472" header="0.5118110236220472" footer="0.5118110236220472"/>
  <pageSetup horizontalDpi="600" verticalDpi="600" orientation="portrait" paperSize="9" scale="117" r:id="rId1"/>
</worksheet>
</file>

<file path=xl/worksheets/sheet4.xml><?xml version="1.0" encoding="utf-8"?>
<worksheet xmlns="http://schemas.openxmlformats.org/spreadsheetml/2006/main" xmlns:r="http://schemas.openxmlformats.org/officeDocument/2006/relationships">
  <dimension ref="A1:G63"/>
  <sheetViews>
    <sheetView view="pageBreakPreview" zoomScale="160" zoomScaleNormal="120" zoomScaleSheetLayoutView="160" zoomScalePageLayoutView="0" workbookViewId="0" topLeftCell="A1">
      <selection activeCell="B46" sqref="B46"/>
    </sheetView>
  </sheetViews>
  <sheetFormatPr defaultColWidth="9.140625" defaultRowHeight="12.75"/>
  <cols>
    <col min="1" max="1" width="42.8515625" style="1" customWidth="1"/>
    <col min="2" max="2" width="13.57421875" style="9" customWidth="1"/>
    <col min="3" max="3" width="2.7109375" style="1" customWidth="1"/>
    <col min="4" max="4" width="12.8515625" style="1" customWidth="1"/>
    <col min="5" max="5" width="3.7109375" style="1" customWidth="1"/>
    <col min="6" max="6" width="13.00390625" style="1" customWidth="1"/>
    <col min="7" max="16384" width="9.140625" style="1" customWidth="1"/>
  </cols>
  <sheetData>
    <row r="1" spans="1:7" ht="15">
      <c r="A1" s="40" t="s">
        <v>144</v>
      </c>
      <c r="B1" s="10"/>
      <c r="C1" s="2"/>
      <c r="E1" s="2"/>
      <c r="G1" s="2"/>
    </row>
    <row r="3" spans="1:2" ht="12.75">
      <c r="A3" s="154" t="s">
        <v>157</v>
      </c>
      <c r="B3" s="154"/>
    </row>
    <row r="4" ht="12.75">
      <c r="A4" s="3" t="str">
        <f>'IS'!A4</f>
        <v>FOR THE SECOND QUARTER ENDED 31 JANUARY 2015</v>
      </c>
    </row>
    <row r="5" spans="1:2" ht="12.75">
      <c r="A5" s="3" t="s">
        <v>78</v>
      </c>
      <c r="B5" s="10"/>
    </row>
    <row r="6" spans="2:4" ht="12.75">
      <c r="B6" s="11" t="s">
        <v>77</v>
      </c>
      <c r="D6" s="2" t="s">
        <v>77</v>
      </c>
    </row>
    <row r="7" spans="2:4" ht="12.75">
      <c r="B7" s="11" t="s">
        <v>46</v>
      </c>
      <c r="D7" s="2" t="s">
        <v>47</v>
      </c>
    </row>
    <row r="8" spans="2:4" ht="12.75">
      <c r="B8" s="11" t="s">
        <v>0</v>
      </c>
      <c r="D8" s="2" t="s">
        <v>0</v>
      </c>
    </row>
    <row r="9" spans="2:4" ht="12.75">
      <c r="B9" s="118" t="s">
        <v>253</v>
      </c>
      <c r="D9" s="11" t="s">
        <v>258</v>
      </c>
    </row>
    <row r="10" spans="2:4" ht="12.75">
      <c r="B10" s="11" t="s">
        <v>1</v>
      </c>
      <c r="D10" s="11" t="s">
        <v>1</v>
      </c>
    </row>
    <row r="11" spans="1:4" ht="12.75">
      <c r="A11" s="3" t="s">
        <v>51</v>
      </c>
      <c r="D11" s="9"/>
    </row>
    <row r="12" spans="1:4" ht="12.75">
      <c r="A12" s="1" t="s">
        <v>240</v>
      </c>
      <c r="B12" s="9">
        <v>-926</v>
      </c>
      <c r="D12" s="9">
        <f>'IS'!H27</f>
        <v>-2371</v>
      </c>
    </row>
    <row r="13" ht="6" customHeight="1">
      <c r="D13" s="4"/>
    </row>
    <row r="14" spans="1:4" ht="12.75">
      <c r="A14" s="1" t="s">
        <v>52</v>
      </c>
      <c r="D14" s="4"/>
    </row>
    <row r="15" spans="1:4" ht="12.75">
      <c r="A15" s="1" t="s">
        <v>53</v>
      </c>
      <c r="B15" s="9">
        <v>146</v>
      </c>
      <c r="D15" s="4">
        <v>1005</v>
      </c>
    </row>
    <row r="16" spans="1:4" ht="12.75">
      <c r="A16" s="1" t="s">
        <v>54</v>
      </c>
      <c r="B16" s="85">
        <v>266</v>
      </c>
      <c r="D16" s="103">
        <v>363</v>
      </c>
    </row>
    <row r="17" spans="1:4" ht="12.75">
      <c r="A17" s="1" t="s">
        <v>241</v>
      </c>
      <c r="B17" s="9">
        <f>SUM(B12:B16)</f>
        <v>-514</v>
      </c>
      <c r="D17" s="4">
        <f>+SUM(D12:D16)</f>
        <v>-1003</v>
      </c>
    </row>
    <row r="18" ht="6" customHeight="1">
      <c r="D18" s="4"/>
    </row>
    <row r="19" spans="1:4" ht="12.75">
      <c r="A19" s="1" t="s">
        <v>38</v>
      </c>
      <c r="B19" s="9">
        <v>4545</v>
      </c>
      <c r="D19" s="4">
        <v>2293</v>
      </c>
    </row>
    <row r="20" spans="1:4" ht="12.75">
      <c r="A20" s="1" t="s">
        <v>92</v>
      </c>
      <c r="B20" s="9">
        <v>4416</v>
      </c>
      <c r="D20" s="4">
        <v>5058</v>
      </c>
    </row>
    <row r="21" spans="1:4" ht="12.75">
      <c r="A21" s="1" t="s">
        <v>7</v>
      </c>
      <c r="B21" s="85">
        <v>-4884</v>
      </c>
      <c r="D21" s="103">
        <v>-7424</v>
      </c>
    </row>
    <row r="22" spans="1:4" ht="12.75">
      <c r="A22" s="1" t="s">
        <v>242</v>
      </c>
      <c r="B22" s="9">
        <f>SUM(B17:B21)</f>
        <v>3563</v>
      </c>
      <c r="D22" s="4">
        <f>+SUM(D17:D21)</f>
        <v>-1076</v>
      </c>
    </row>
    <row r="23" spans="1:4" ht="12.75">
      <c r="A23" s="1" t="s">
        <v>55</v>
      </c>
      <c r="B23" s="9">
        <v>-267</v>
      </c>
      <c r="D23" s="4">
        <v>-377</v>
      </c>
    </row>
    <row r="24" spans="1:4" ht="12.75">
      <c r="A24" s="1" t="s">
        <v>243</v>
      </c>
      <c r="B24" s="85">
        <v>-259</v>
      </c>
      <c r="D24" s="103">
        <v>309</v>
      </c>
    </row>
    <row r="25" spans="1:4" ht="12.75">
      <c r="A25" s="1" t="s">
        <v>244</v>
      </c>
      <c r="B25" s="9">
        <f>SUM(B22:B24)</f>
        <v>3037</v>
      </c>
      <c r="D25" s="4">
        <f>+SUM(D22:D24)</f>
        <v>-1144</v>
      </c>
    </row>
    <row r="26" ht="6" customHeight="1">
      <c r="D26" s="4"/>
    </row>
    <row r="27" spans="1:4" ht="12.75" customHeight="1">
      <c r="A27" s="3" t="s">
        <v>56</v>
      </c>
      <c r="B27" s="18"/>
      <c r="D27" s="6"/>
    </row>
    <row r="28" spans="1:4" ht="12.75" customHeight="1">
      <c r="A28" s="1" t="s">
        <v>200</v>
      </c>
      <c r="B28" s="124">
        <v>1</v>
      </c>
      <c r="D28" s="102">
        <v>14</v>
      </c>
    </row>
    <row r="29" spans="1:4" ht="12.75" customHeight="1">
      <c r="A29" s="1" t="s">
        <v>268</v>
      </c>
      <c r="B29" s="125">
        <v>-61</v>
      </c>
      <c r="D29" s="101">
        <v>0</v>
      </c>
    </row>
    <row r="30" spans="1:4" ht="12.75">
      <c r="A30" s="1" t="s">
        <v>26</v>
      </c>
      <c r="B30" s="126">
        <v>-120</v>
      </c>
      <c r="C30" s="31"/>
      <c r="D30" s="104">
        <v>-737</v>
      </c>
    </row>
    <row r="31" spans="1:4" ht="12.75" customHeight="1">
      <c r="A31" s="1" t="s">
        <v>93</v>
      </c>
      <c r="B31" s="9">
        <f>SUM(B28:B30)</f>
        <v>-180</v>
      </c>
      <c r="D31" s="4">
        <f>SUM(D28:D30)</f>
        <v>-723</v>
      </c>
    </row>
    <row r="32" ht="6" customHeight="1">
      <c r="D32" s="4"/>
    </row>
    <row r="33" spans="1:4" ht="12.75" customHeight="1">
      <c r="A33" s="3" t="s">
        <v>57</v>
      </c>
      <c r="D33" s="4"/>
    </row>
    <row r="34" spans="1:4" ht="12.75">
      <c r="A34" s="1" t="s">
        <v>236</v>
      </c>
      <c r="B34" s="124">
        <v>-4323</v>
      </c>
      <c r="D34" s="102">
        <v>1182</v>
      </c>
    </row>
    <row r="35" spans="1:4" ht="12.75">
      <c r="A35" s="1" t="s">
        <v>143</v>
      </c>
      <c r="B35" s="125">
        <v>-47</v>
      </c>
      <c r="D35" s="101">
        <v>-63</v>
      </c>
    </row>
    <row r="36" spans="1:4" ht="13.5" customHeight="1">
      <c r="A36" s="1" t="s">
        <v>83</v>
      </c>
      <c r="B36" s="126">
        <v>-55</v>
      </c>
      <c r="D36" s="104">
        <v>-101</v>
      </c>
    </row>
    <row r="37" spans="1:4" ht="12.75" customHeight="1">
      <c r="A37" s="1" t="s">
        <v>245</v>
      </c>
      <c r="B37" s="18">
        <f>SUM(B34:B36)</f>
        <v>-4425</v>
      </c>
      <c r="D37" s="6">
        <f>SUM(D34:D36)</f>
        <v>1018</v>
      </c>
    </row>
    <row r="38" spans="2:4" ht="6" customHeight="1">
      <c r="B38" s="18"/>
      <c r="D38" s="6"/>
    </row>
    <row r="39" spans="1:4" ht="12.75" customHeight="1">
      <c r="A39" s="1" t="s">
        <v>173</v>
      </c>
      <c r="B39" s="85">
        <v>-1</v>
      </c>
      <c r="D39" s="103">
        <v>-16</v>
      </c>
    </row>
    <row r="40" spans="1:4" ht="12.75" customHeight="1">
      <c r="A40" s="1" t="s">
        <v>58</v>
      </c>
      <c r="B40" s="9">
        <f>B25+B31+B37+B39</f>
        <v>-1569</v>
      </c>
      <c r="D40" s="9">
        <f>+D25+D31+D37+D39</f>
        <v>-865</v>
      </c>
    </row>
    <row r="41" ht="6" customHeight="1">
      <c r="D41" s="4"/>
    </row>
    <row r="42" spans="1:4" ht="12.75">
      <c r="A42" s="1" t="s">
        <v>59</v>
      </c>
      <c r="B42" s="107">
        <v>-1882</v>
      </c>
      <c r="D42" s="87">
        <v>-922</v>
      </c>
    </row>
    <row r="43" spans="1:4" ht="13.5" thickBot="1">
      <c r="A43" s="1" t="s">
        <v>60</v>
      </c>
      <c r="B43" s="110">
        <f>SUM(B40:B42)</f>
        <v>-3451</v>
      </c>
      <c r="D43" s="96">
        <f>SUM(D40:D42)</f>
        <v>-1787</v>
      </c>
    </row>
    <row r="44" spans="2:4" ht="13.5" thickTop="1">
      <c r="B44" s="18"/>
      <c r="D44" s="6"/>
    </row>
    <row r="45" spans="1:4" ht="12.75" customHeight="1">
      <c r="A45" s="3" t="s">
        <v>79</v>
      </c>
      <c r="B45" s="18"/>
      <c r="D45" s="6"/>
    </row>
    <row r="46" spans="1:4" ht="12.75">
      <c r="A46" s="1" t="s">
        <v>6</v>
      </c>
      <c r="B46" s="9">
        <v>1329</v>
      </c>
      <c r="D46" s="6">
        <v>3264</v>
      </c>
    </row>
    <row r="47" spans="1:4" ht="12.75">
      <c r="A47" s="1" t="s">
        <v>80</v>
      </c>
      <c r="B47" s="9">
        <v>-4780</v>
      </c>
      <c r="D47" s="6">
        <v>-5051</v>
      </c>
    </row>
    <row r="48" spans="2:4" ht="13.5" thickBot="1">
      <c r="B48" s="110">
        <f>SUM(B46:B47)</f>
        <v>-3451</v>
      </c>
      <c r="D48" s="96">
        <f>SUM(D46:D47)</f>
        <v>-1787</v>
      </c>
    </row>
    <row r="49" spans="2:4" ht="13.5" thickTop="1">
      <c r="B49" s="18"/>
      <c r="D49" s="6"/>
    </row>
    <row r="50" spans="1:4" ht="12.75">
      <c r="A50" s="55" t="s">
        <v>36</v>
      </c>
      <c r="B50" s="127"/>
      <c r="C50" s="31"/>
      <c r="D50" s="6"/>
    </row>
    <row r="51" spans="1:7" ht="12.75">
      <c r="A51" s="142" t="s">
        <v>218</v>
      </c>
      <c r="B51" s="143"/>
      <c r="C51" s="143"/>
      <c r="D51" s="143"/>
      <c r="E51" s="2"/>
      <c r="G51" s="2"/>
    </row>
    <row r="52" spans="1:7" ht="12.75">
      <c r="A52" s="142" t="s">
        <v>228</v>
      </c>
      <c r="B52" s="143"/>
      <c r="C52" s="143"/>
      <c r="D52" s="143"/>
      <c r="E52" s="2"/>
      <c r="G52" s="2"/>
    </row>
    <row r="53" spans="1:7" ht="12.75">
      <c r="A53" s="152" t="s">
        <v>219</v>
      </c>
      <c r="B53" s="153"/>
      <c r="C53" s="153"/>
      <c r="D53" s="153"/>
      <c r="E53" s="2"/>
      <c r="G53" s="2"/>
    </row>
    <row r="54" spans="3:7" ht="12.75">
      <c r="C54" s="2"/>
      <c r="D54" s="6"/>
      <c r="E54" s="2"/>
      <c r="G54" s="2"/>
    </row>
    <row r="55" ht="12.75">
      <c r="D55" s="6"/>
    </row>
    <row r="56" ht="12.75">
      <c r="D56" s="6"/>
    </row>
    <row r="57" ht="12.75">
      <c r="D57" s="6"/>
    </row>
    <row r="58" ht="12.75">
      <c r="D58" s="6"/>
    </row>
    <row r="59" ht="12.75">
      <c r="D59" s="4"/>
    </row>
    <row r="60" ht="12.75">
      <c r="D60" s="4"/>
    </row>
    <row r="61" ht="12.75">
      <c r="D61" s="4"/>
    </row>
    <row r="62" ht="12.75">
      <c r="D62" s="4"/>
    </row>
    <row r="63" spans="2:4" ht="12.75">
      <c r="B63" s="10"/>
      <c r="D63" s="4"/>
    </row>
  </sheetData>
  <sheetProtection/>
  <mergeCells count="4">
    <mergeCell ref="A51:D51"/>
    <mergeCell ref="A52:D52"/>
    <mergeCell ref="A53:D53"/>
    <mergeCell ref="A3:B3"/>
  </mergeCells>
  <printOptions/>
  <pageMargins left="0.984251968503937" right="0.5118110236220472" top="0.5118110236220472" bottom="0.5118110236220472" header="0.5118110236220472" footer="0.5118110236220472"/>
  <pageSetup horizontalDpi="600" verticalDpi="600" orientation="portrait" paperSize="9" scale="120" r:id="rId2"/>
  <drawing r:id="rId1"/>
</worksheet>
</file>

<file path=xl/worksheets/sheet5.xml><?xml version="1.0" encoding="utf-8"?>
<worksheet xmlns="http://schemas.openxmlformats.org/spreadsheetml/2006/main" xmlns:r="http://schemas.openxmlformats.org/officeDocument/2006/relationships">
  <dimension ref="A1:K211"/>
  <sheetViews>
    <sheetView tabSelected="1" view="pageBreakPreview" zoomScale="180" zoomScaleNormal="120" zoomScaleSheetLayoutView="180" zoomScalePageLayoutView="0" workbookViewId="0" topLeftCell="A184">
      <selection activeCell="C189" sqref="C189"/>
    </sheetView>
  </sheetViews>
  <sheetFormatPr defaultColWidth="9.140625" defaultRowHeight="12.75"/>
  <cols>
    <col min="1" max="1" width="4.57421875" style="19" customWidth="1"/>
    <col min="2" max="2" width="7.140625" style="1" customWidth="1"/>
    <col min="3" max="3" width="14.7109375" style="1" customWidth="1"/>
    <col min="4" max="4" width="11.7109375" style="1" customWidth="1"/>
    <col min="5" max="5" width="12.8515625" style="1" customWidth="1"/>
    <col min="6" max="7" width="11.7109375" style="1" customWidth="1"/>
    <col min="8" max="8" width="13.421875" style="1" customWidth="1"/>
    <col min="9" max="9" width="9.28125" style="1" customWidth="1"/>
    <col min="10" max="10" width="1.57421875" style="12" customWidth="1"/>
    <col min="11" max="11" width="10.140625" style="12" bestFit="1" customWidth="1"/>
    <col min="12" max="16384" width="9.140625" style="12" customWidth="1"/>
  </cols>
  <sheetData>
    <row r="1" spans="1:8" s="1" customFormat="1" ht="15">
      <c r="A1" s="40" t="s">
        <v>144</v>
      </c>
      <c r="D1" s="2"/>
      <c r="F1" s="2"/>
      <c r="H1" s="2"/>
    </row>
    <row r="3" ht="13.5">
      <c r="A3" s="19" t="s">
        <v>25</v>
      </c>
    </row>
    <row r="4" spans="1:2" ht="13.5">
      <c r="A4" s="32" t="s">
        <v>259</v>
      </c>
      <c r="B4" s="33"/>
    </row>
    <row r="6" spans="1:2" ht="13.5">
      <c r="A6" s="20" t="s">
        <v>14</v>
      </c>
      <c r="B6" s="3" t="s">
        <v>88</v>
      </c>
    </row>
    <row r="7" spans="2:8" ht="13.5">
      <c r="B7" s="155" t="s">
        <v>185</v>
      </c>
      <c r="C7" s="156"/>
      <c r="D7" s="156"/>
      <c r="E7" s="156"/>
      <c r="F7" s="156"/>
      <c r="G7" s="156"/>
      <c r="H7" s="156"/>
    </row>
    <row r="8" spans="2:8" ht="13.5">
      <c r="B8" s="155" t="s">
        <v>201</v>
      </c>
      <c r="C8" s="156"/>
      <c r="D8" s="156"/>
      <c r="E8" s="156"/>
      <c r="F8" s="156"/>
      <c r="G8" s="156"/>
      <c r="H8" s="156"/>
    </row>
    <row r="9" spans="2:8" ht="13.5">
      <c r="B9" s="156" t="s">
        <v>202</v>
      </c>
      <c r="C9" s="156"/>
      <c r="D9" s="156"/>
      <c r="E9" s="156"/>
      <c r="F9" s="156"/>
      <c r="G9" s="156"/>
      <c r="H9" s="156"/>
    </row>
    <row r="10" spans="2:8" ht="13.5">
      <c r="B10" s="151" t="s">
        <v>203</v>
      </c>
      <c r="C10" s="151"/>
      <c r="D10" s="151"/>
      <c r="E10" s="151"/>
      <c r="F10" s="151"/>
      <c r="G10" s="151"/>
      <c r="H10" s="151"/>
    </row>
    <row r="11" spans="2:8" ht="13.5">
      <c r="B11" s="156"/>
      <c r="C11" s="156"/>
      <c r="D11" s="156"/>
      <c r="E11" s="156"/>
      <c r="F11" s="156"/>
      <c r="G11" s="156"/>
      <c r="H11" s="156"/>
    </row>
    <row r="12" spans="2:8" ht="13.5">
      <c r="B12" s="155" t="s">
        <v>132</v>
      </c>
      <c r="C12" s="156"/>
      <c r="D12" s="156"/>
      <c r="E12" s="156"/>
      <c r="F12" s="156"/>
      <c r="G12" s="156"/>
      <c r="H12" s="156"/>
    </row>
    <row r="13" spans="2:8" ht="13.5">
      <c r="B13" s="156" t="s">
        <v>231</v>
      </c>
      <c r="C13" s="156"/>
      <c r="D13" s="156"/>
      <c r="E13" s="156"/>
      <c r="F13" s="156"/>
      <c r="G13" s="156"/>
      <c r="H13" s="156"/>
    </row>
    <row r="14" spans="2:8" ht="13.5">
      <c r="B14" s="156" t="s">
        <v>133</v>
      </c>
      <c r="C14" s="156"/>
      <c r="D14" s="156"/>
      <c r="E14" s="156"/>
      <c r="F14" s="156"/>
      <c r="G14" s="156"/>
      <c r="H14" s="156"/>
    </row>
    <row r="15" spans="2:8" ht="13.5">
      <c r="B15" s="156" t="s">
        <v>150</v>
      </c>
      <c r="C15" s="156"/>
      <c r="D15" s="156"/>
      <c r="E15" s="156"/>
      <c r="F15" s="156"/>
      <c r="G15" s="156"/>
      <c r="H15" s="156"/>
    </row>
    <row r="16" spans="2:8" ht="13.5">
      <c r="B16" s="156" t="s">
        <v>151</v>
      </c>
      <c r="C16" s="156"/>
      <c r="D16" s="156"/>
      <c r="E16" s="156"/>
      <c r="F16" s="156"/>
      <c r="G16" s="156"/>
      <c r="H16" s="156"/>
    </row>
    <row r="17" spans="2:8" ht="13.5">
      <c r="B17" s="156" t="s">
        <v>229</v>
      </c>
      <c r="C17" s="156"/>
      <c r="D17" s="156"/>
      <c r="E17" s="156"/>
      <c r="F17" s="156"/>
      <c r="G17" s="156"/>
      <c r="H17" s="156"/>
    </row>
    <row r="18" spans="2:8" ht="13.5">
      <c r="B18" s="81"/>
      <c r="C18" s="81"/>
      <c r="D18" s="81"/>
      <c r="E18" s="81"/>
      <c r="F18" s="81"/>
      <c r="G18" s="81"/>
      <c r="H18" s="81"/>
    </row>
    <row r="19" spans="2:8" ht="13.5">
      <c r="B19" s="47" t="s">
        <v>207</v>
      </c>
      <c r="C19" s="47"/>
      <c r="D19" s="47"/>
      <c r="E19" s="47"/>
      <c r="F19" s="47"/>
      <c r="G19" s="47"/>
      <c r="H19" s="47"/>
    </row>
    <row r="20" spans="2:8" ht="13.5">
      <c r="B20" s="47" t="s">
        <v>230</v>
      </c>
      <c r="C20" s="47"/>
      <c r="D20" s="47"/>
      <c r="E20" s="47"/>
      <c r="F20" s="47"/>
      <c r="G20" s="47"/>
      <c r="H20" s="47"/>
    </row>
    <row r="21" spans="2:8" ht="13.5">
      <c r="B21" s="156"/>
      <c r="C21" s="156"/>
      <c r="D21" s="156"/>
      <c r="E21" s="156"/>
      <c r="F21" s="156"/>
      <c r="G21" s="156"/>
      <c r="H21" s="156"/>
    </row>
    <row r="22" spans="1:2" ht="13.5">
      <c r="A22" s="20">
        <f>A6+1</f>
        <v>2</v>
      </c>
      <c r="B22" s="3" t="s">
        <v>18</v>
      </c>
    </row>
    <row r="23" ht="13.5">
      <c r="B23" s="1" t="s">
        <v>232</v>
      </c>
    </row>
    <row r="25" spans="1:2" ht="13.5">
      <c r="A25" s="20">
        <f>A22+1</f>
        <v>3</v>
      </c>
      <c r="B25" s="3" t="s">
        <v>19</v>
      </c>
    </row>
    <row r="26" spans="1:2" ht="13.5">
      <c r="A26" s="20"/>
      <c r="B26" s="1" t="s">
        <v>135</v>
      </c>
    </row>
    <row r="27" spans="1:2" ht="13.5">
      <c r="A27" s="20"/>
      <c r="B27" s="1" t="s">
        <v>134</v>
      </c>
    </row>
    <row r="28" spans="1:2" ht="13.5">
      <c r="A28" s="20"/>
      <c r="B28" s="3"/>
    </row>
    <row r="29" spans="1:2" ht="13.5">
      <c r="A29" s="20">
        <f>A25+1</f>
        <v>4</v>
      </c>
      <c r="B29" s="3" t="s">
        <v>61</v>
      </c>
    </row>
    <row r="30" ht="13.5">
      <c r="B30" s="1" t="s">
        <v>174</v>
      </c>
    </row>
    <row r="32" spans="1:2" ht="13.5">
      <c r="A32" s="20">
        <f>A29+1</f>
        <v>5</v>
      </c>
      <c r="B32" s="3" t="s">
        <v>62</v>
      </c>
    </row>
    <row r="33" ht="13.5">
      <c r="B33" s="1" t="s">
        <v>64</v>
      </c>
    </row>
    <row r="34" ht="13.5">
      <c r="B34" s="1" t="s">
        <v>65</v>
      </c>
    </row>
    <row r="36" spans="1:2" ht="13.5">
      <c r="A36" s="20">
        <f>A32+1</f>
        <v>6</v>
      </c>
      <c r="B36" s="3" t="s">
        <v>63</v>
      </c>
    </row>
    <row r="37" ht="13.5">
      <c r="B37" s="1" t="s">
        <v>115</v>
      </c>
    </row>
    <row r="39" spans="1:2" ht="13.5">
      <c r="A39" s="20">
        <f>A36+1</f>
        <v>7</v>
      </c>
      <c r="B39" s="3" t="s">
        <v>20</v>
      </c>
    </row>
    <row r="40" ht="13.5">
      <c r="B40" s="1" t="s">
        <v>116</v>
      </c>
    </row>
    <row r="42" spans="1:2" ht="13.5">
      <c r="A42" s="20">
        <f>A39+1</f>
        <v>8</v>
      </c>
      <c r="B42" s="3" t="s">
        <v>21</v>
      </c>
    </row>
    <row r="43" spans="1:8" ht="13.5">
      <c r="A43" s="20"/>
      <c r="B43" s="158" t="s">
        <v>136</v>
      </c>
      <c r="C43" s="159"/>
      <c r="D43" s="159"/>
      <c r="E43" s="159"/>
      <c r="F43" s="159"/>
      <c r="G43" s="159"/>
      <c r="H43" s="159"/>
    </row>
    <row r="44" spans="1:8" ht="13.5">
      <c r="A44" s="48"/>
      <c r="B44" s="150" t="s">
        <v>186</v>
      </c>
      <c r="C44" s="151"/>
      <c r="D44" s="151"/>
      <c r="E44" s="151"/>
      <c r="F44" s="151"/>
      <c r="G44" s="151"/>
      <c r="H44" s="151"/>
    </row>
    <row r="45" spans="1:8" ht="13.5">
      <c r="A45" s="48"/>
      <c r="B45" s="150" t="s">
        <v>237</v>
      </c>
      <c r="C45" s="151"/>
      <c r="D45" s="151"/>
      <c r="E45" s="151"/>
      <c r="F45" s="151"/>
      <c r="G45" s="151"/>
      <c r="H45" s="151"/>
    </row>
    <row r="46" spans="1:8" ht="13.5">
      <c r="A46" s="48"/>
      <c r="B46" s="150" t="s">
        <v>187</v>
      </c>
      <c r="C46" s="151"/>
      <c r="D46" s="151"/>
      <c r="E46" s="151"/>
      <c r="F46" s="151"/>
      <c r="G46" s="151"/>
      <c r="H46" s="151"/>
    </row>
    <row r="47" spans="1:8" ht="13.5">
      <c r="A47" s="48"/>
      <c r="B47" s="150" t="s">
        <v>188</v>
      </c>
      <c r="C47" s="151"/>
      <c r="D47" s="151"/>
      <c r="E47" s="151"/>
      <c r="F47" s="151"/>
      <c r="G47" s="151"/>
      <c r="H47" s="151"/>
    </row>
    <row r="48" spans="1:8" ht="13.5">
      <c r="A48" s="48"/>
      <c r="B48" s="151"/>
      <c r="C48" s="151"/>
      <c r="D48" s="151"/>
      <c r="E48" s="151"/>
      <c r="F48" s="151"/>
      <c r="G48" s="151"/>
      <c r="H48" s="151"/>
    </row>
    <row r="49" spans="1:8" ht="13.5">
      <c r="A49" s="48"/>
      <c r="B49" s="160" t="s">
        <v>137</v>
      </c>
      <c r="C49" s="161"/>
      <c r="D49" s="161"/>
      <c r="E49" s="161"/>
      <c r="F49" s="161"/>
      <c r="G49" s="161"/>
      <c r="H49" s="161"/>
    </row>
    <row r="50" spans="1:8" ht="13.5">
      <c r="A50" s="48"/>
      <c r="B50" s="150" t="s">
        <v>205</v>
      </c>
      <c r="C50" s="151"/>
      <c r="D50" s="151"/>
      <c r="E50" s="151"/>
      <c r="F50" s="151"/>
      <c r="G50" s="151"/>
      <c r="H50" s="151"/>
    </row>
    <row r="51" spans="1:8" ht="13.5">
      <c r="A51" s="48"/>
      <c r="B51" s="151" t="s">
        <v>204</v>
      </c>
      <c r="C51" s="151"/>
      <c r="D51" s="151"/>
      <c r="E51" s="151"/>
      <c r="F51" s="151"/>
      <c r="G51" s="151"/>
      <c r="H51" s="151"/>
    </row>
    <row r="52" spans="1:8" ht="13.5">
      <c r="A52" s="48"/>
      <c r="B52" s="47"/>
      <c r="C52" s="47"/>
      <c r="D52" s="47"/>
      <c r="E52" s="47"/>
      <c r="F52" s="47"/>
      <c r="G52" s="47"/>
      <c r="H52" s="47"/>
    </row>
    <row r="53" spans="1:8" ht="13.5">
      <c r="A53" s="48"/>
      <c r="B53" s="150" t="s">
        <v>138</v>
      </c>
      <c r="C53" s="151"/>
      <c r="D53" s="151"/>
      <c r="E53" s="151"/>
      <c r="F53" s="151"/>
      <c r="G53" s="151"/>
      <c r="H53" s="151"/>
    </row>
    <row r="54" spans="1:8" ht="13.5">
      <c r="A54" s="48"/>
      <c r="B54" s="150" t="s">
        <v>146</v>
      </c>
      <c r="C54" s="151"/>
      <c r="D54" s="151"/>
      <c r="E54" s="151"/>
      <c r="F54" s="151"/>
      <c r="G54" s="151"/>
      <c r="H54" s="151"/>
    </row>
    <row r="55" spans="1:8" ht="13.5">
      <c r="A55" s="48"/>
      <c r="B55" s="150" t="s">
        <v>147</v>
      </c>
      <c r="C55" s="151"/>
      <c r="D55" s="151"/>
      <c r="E55" s="151"/>
      <c r="F55" s="151"/>
      <c r="G55" s="151"/>
      <c r="H55" s="151"/>
    </row>
    <row r="56" spans="1:8" ht="13.5">
      <c r="A56" s="48"/>
      <c r="B56" s="46"/>
      <c r="C56" s="46"/>
      <c r="D56" s="46"/>
      <c r="E56" s="46"/>
      <c r="F56" s="46"/>
      <c r="G56" s="46"/>
      <c r="H56" s="46"/>
    </row>
    <row r="57" spans="1:8" ht="13.5">
      <c r="A57" s="20"/>
      <c r="B57" s="3"/>
      <c r="E57" s="145" t="s">
        <v>127</v>
      </c>
      <c r="F57" s="145"/>
      <c r="G57" s="145"/>
      <c r="H57" s="145"/>
    </row>
    <row r="58" spans="1:8" ht="13.5">
      <c r="A58" s="20"/>
      <c r="E58" s="157" t="str">
        <f>'BS'!B10</f>
        <v>31.1.15</v>
      </c>
      <c r="F58" s="157"/>
      <c r="G58" s="157"/>
      <c r="H58" s="157"/>
    </row>
    <row r="59" spans="1:8" ht="13.5">
      <c r="A59" s="20"/>
      <c r="E59" s="2"/>
      <c r="F59" s="2" t="s">
        <v>142</v>
      </c>
      <c r="G59" s="2" t="s">
        <v>13</v>
      </c>
      <c r="H59" s="2" t="s">
        <v>96</v>
      </c>
    </row>
    <row r="60" spans="1:8" ht="13.5">
      <c r="A60" s="20"/>
      <c r="B60" s="3"/>
      <c r="E60" s="2" t="s">
        <v>3</v>
      </c>
      <c r="F60" s="2" t="s">
        <v>141</v>
      </c>
      <c r="G60" s="2" t="s">
        <v>95</v>
      </c>
      <c r="H60" s="2" t="s">
        <v>97</v>
      </c>
    </row>
    <row r="61" spans="1:8" ht="13.5">
      <c r="A61" s="20"/>
      <c r="B61" s="3"/>
      <c r="E61" s="2" t="s">
        <v>1</v>
      </c>
      <c r="F61" s="2" t="s">
        <v>1</v>
      </c>
      <c r="G61" s="2" t="s">
        <v>1</v>
      </c>
      <c r="H61" s="2" t="s">
        <v>1</v>
      </c>
    </row>
    <row r="62" spans="1:8" ht="13.5">
      <c r="A62" s="20"/>
      <c r="G62" s="10"/>
      <c r="H62" s="10"/>
    </row>
    <row r="63" spans="1:8" ht="13.5">
      <c r="A63" s="20"/>
      <c r="B63" s="1" t="s">
        <v>94</v>
      </c>
      <c r="E63" s="9">
        <f>E65-E64</f>
        <v>8349</v>
      </c>
      <c r="F63" s="9">
        <f>F65-F64</f>
        <v>-229</v>
      </c>
      <c r="G63" s="45">
        <f>G73</f>
        <v>67483</v>
      </c>
      <c r="H63" s="9">
        <f>120-31</f>
        <v>89</v>
      </c>
    </row>
    <row r="64" spans="1:8" ht="13.5">
      <c r="A64" s="20"/>
      <c r="B64" s="1" t="s">
        <v>152</v>
      </c>
      <c r="E64" s="9">
        <f>E74-186</f>
        <v>113</v>
      </c>
      <c r="F64" s="9">
        <f>F74+160</f>
        <v>-161</v>
      </c>
      <c r="G64" s="9">
        <f>G74</f>
        <v>0</v>
      </c>
      <c r="H64" s="9">
        <v>0</v>
      </c>
    </row>
    <row r="65" spans="1:8" ht="14.25" thickBot="1">
      <c r="A65" s="20"/>
      <c r="B65" s="3"/>
      <c r="E65" s="110">
        <f>'IS'!B15</f>
        <v>8462</v>
      </c>
      <c r="F65" s="96">
        <f>'IS'!B27</f>
        <v>-390</v>
      </c>
      <c r="G65" s="110">
        <f>G75</f>
        <v>67483</v>
      </c>
      <c r="H65" s="110">
        <f>SUM(H63:H64)</f>
        <v>89</v>
      </c>
    </row>
    <row r="66" spans="1:2" ht="14.25" thickTop="1">
      <c r="A66" s="20"/>
      <c r="B66" s="3"/>
    </row>
    <row r="67" spans="1:8" ht="13.5">
      <c r="A67" s="20"/>
      <c r="B67" s="3"/>
      <c r="E67" s="145" t="s">
        <v>98</v>
      </c>
      <c r="F67" s="145"/>
      <c r="G67" s="145"/>
      <c r="H67" s="145"/>
    </row>
    <row r="68" spans="1:8" ht="13.5">
      <c r="A68" s="20"/>
      <c r="E68" s="157" t="str">
        <f>'BS'!B10</f>
        <v>31.1.15</v>
      </c>
      <c r="F68" s="157"/>
      <c r="G68" s="157"/>
      <c r="H68" s="157"/>
    </row>
    <row r="69" spans="1:8" ht="13.5">
      <c r="A69" s="20"/>
      <c r="F69" s="2" t="s">
        <v>142</v>
      </c>
      <c r="G69" s="2" t="s">
        <v>13</v>
      </c>
      <c r="H69" s="2" t="s">
        <v>96</v>
      </c>
    </row>
    <row r="70" spans="1:8" ht="13.5">
      <c r="A70" s="20"/>
      <c r="B70" s="3"/>
      <c r="E70" s="2" t="s">
        <v>3</v>
      </c>
      <c r="F70" s="2" t="s">
        <v>141</v>
      </c>
      <c r="G70" s="2" t="s">
        <v>95</v>
      </c>
      <c r="H70" s="2" t="s">
        <v>97</v>
      </c>
    </row>
    <row r="71" spans="1:8" ht="13.5">
      <c r="A71" s="20"/>
      <c r="B71" s="3"/>
      <c r="E71" s="2" t="s">
        <v>1</v>
      </c>
      <c r="F71" s="2" t="s">
        <v>1</v>
      </c>
      <c r="G71" s="2" t="s">
        <v>1</v>
      </c>
      <c r="H71" s="2" t="s">
        <v>1</v>
      </c>
    </row>
    <row r="72" spans="1:8" ht="13.5">
      <c r="A72" s="20"/>
      <c r="H72" s="10"/>
    </row>
    <row r="73" spans="1:8" ht="13.5">
      <c r="A73" s="20"/>
      <c r="B73" s="1" t="str">
        <f>B63</f>
        <v>Malaysia </v>
      </c>
      <c r="E73" s="111">
        <f>E75-E74</f>
        <v>16016</v>
      </c>
      <c r="F73" s="111">
        <f>F75-F74</f>
        <v>-605</v>
      </c>
      <c r="G73" s="111">
        <f>G75-G74</f>
        <v>67483</v>
      </c>
      <c r="H73" s="9">
        <v>120</v>
      </c>
    </row>
    <row r="74" spans="1:8" ht="13.5">
      <c r="A74" s="20"/>
      <c r="B74" s="1" t="str">
        <f>B64</f>
        <v>Europe</v>
      </c>
      <c r="E74" s="9">
        <v>299</v>
      </c>
      <c r="F74" s="9">
        <v>-321</v>
      </c>
      <c r="G74" s="9">
        <v>0</v>
      </c>
      <c r="H74" s="9">
        <v>0</v>
      </c>
    </row>
    <row r="75" spans="1:8" ht="14.25" thickBot="1">
      <c r="A75" s="20"/>
      <c r="B75" s="3"/>
      <c r="E75" s="110">
        <f>'IS'!F15</f>
        <v>16315</v>
      </c>
      <c r="F75" s="96">
        <f>'IS'!F27</f>
        <v>-926</v>
      </c>
      <c r="G75" s="96">
        <f>'BS'!B26</f>
        <v>67483</v>
      </c>
      <c r="H75" s="110">
        <f>SUM(H73:H74)</f>
        <v>120</v>
      </c>
    </row>
    <row r="76" ht="14.25" thickTop="1">
      <c r="A76" s="20"/>
    </row>
    <row r="77" spans="1:2" ht="13.5">
      <c r="A77" s="20">
        <f>A42+1</f>
        <v>9</v>
      </c>
      <c r="B77" s="3" t="s">
        <v>15</v>
      </c>
    </row>
    <row r="78" ht="13.5">
      <c r="B78" s="1" t="s">
        <v>176</v>
      </c>
    </row>
    <row r="79" ht="13.5">
      <c r="B79" s="1" t="s">
        <v>233</v>
      </c>
    </row>
    <row r="81" spans="1:2" ht="13.5">
      <c r="A81" s="20">
        <f>A77+1</f>
        <v>10</v>
      </c>
      <c r="B81" s="3" t="s">
        <v>16</v>
      </c>
    </row>
    <row r="82" ht="13.5">
      <c r="B82" s="1" t="s">
        <v>122</v>
      </c>
    </row>
    <row r="83" ht="13.5">
      <c r="B83" s="1" t="s">
        <v>117</v>
      </c>
    </row>
    <row r="85" spans="1:2" ht="13.5">
      <c r="A85" s="20">
        <f>A81+1</f>
        <v>11</v>
      </c>
      <c r="B85" s="3" t="s">
        <v>27</v>
      </c>
    </row>
    <row r="86" ht="13.5">
      <c r="B86" s="1" t="s">
        <v>262</v>
      </c>
    </row>
    <row r="87" ht="13.5">
      <c r="B87" s="123" t="s">
        <v>264</v>
      </c>
    </row>
    <row r="88" ht="13.5">
      <c r="B88" s="1" t="s">
        <v>263</v>
      </c>
    </row>
    <row r="89" ht="13.5">
      <c r="B89" s="1" t="s">
        <v>278</v>
      </c>
    </row>
    <row r="90" ht="13.5">
      <c r="B90" s="1" t="s">
        <v>281</v>
      </c>
    </row>
    <row r="92" spans="1:2" ht="13.5">
      <c r="A92" s="20">
        <f>A85+1</f>
        <v>12</v>
      </c>
      <c r="B92" s="3" t="s">
        <v>66</v>
      </c>
    </row>
    <row r="93" spans="2:8" ht="13.5">
      <c r="B93" s="144" t="s">
        <v>222</v>
      </c>
      <c r="C93" s="144"/>
      <c r="D93" s="144"/>
      <c r="E93" s="144"/>
      <c r="F93" s="144"/>
      <c r="G93" s="144"/>
      <c r="H93" s="144"/>
    </row>
    <row r="95" spans="1:2" ht="13.5">
      <c r="A95" s="20">
        <f>A92+1</f>
        <v>13</v>
      </c>
      <c r="B95" s="3" t="s">
        <v>67</v>
      </c>
    </row>
    <row r="96" spans="2:8" ht="13.5">
      <c r="B96" s="80" t="s">
        <v>102</v>
      </c>
      <c r="C96" s="80"/>
      <c r="D96" s="80"/>
      <c r="E96" s="80"/>
      <c r="F96" s="80"/>
      <c r="G96" s="80"/>
      <c r="H96" s="80"/>
    </row>
    <row r="98" spans="1:2" ht="13.5">
      <c r="A98" s="37">
        <f>A95+1</f>
        <v>14</v>
      </c>
      <c r="B98" s="3" t="s">
        <v>17</v>
      </c>
    </row>
    <row r="99" spans="1:9" s="13" customFormat="1" ht="13.5">
      <c r="A99" s="20"/>
      <c r="B99" s="77" t="s">
        <v>269</v>
      </c>
      <c r="C99" s="77"/>
      <c r="D99" s="77"/>
      <c r="E99" s="77"/>
      <c r="F99" s="77"/>
      <c r="G99" s="77"/>
      <c r="H99" s="77"/>
      <c r="I99" s="10"/>
    </row>
    <row r="100" spans="1:9" s="13" customFormat="1" ht="13.5">
      <c r="A100" s="20"/>
      <c r="B100" s="77" t="s">
        <v>265</v>
      </c>
      <c r="C100" s="77"/>
      <c r="D100" s="77"/>
      <c r="E100" s="77"/>
      <c r="F100" s="77"/>
      <c r="G100" s="77"/>
      <c r="H100" s="77"/>
      <c r="I100" s="10"/>
    </row>
    <row r="101" spans="1:9" s="13" customFormat="1" ht="13.5">
      <c r="A101" s="20"/>
      <c r="B101" s="77" t="s">
        <v>266</v>
      </c>
      <c r="C101" s="77"/>
      <c r="D101" s="77"/>
      <c r="E101" s="77"/>
      <c r="F101" s="77"/>
      <c r="G101" s="77"/>
      <c r="H101" s="77"/>
      <c r="I101" s="10"/>
    </row>
    <row r="102" spans="1:9" s="13" customFormat="1" ht="13.5">
      <c r="A102" s="20"/>
      <c r="B102" s="77" t="s">
        <v>267</v>
      </c>
      <c r="C102" s="77"/>
      <c r="D102" s="77"/>
      <c r="E102" s="77"/>
      <c r="F102" s="77"/>
      <c r="G102" s="77"/>
      <c r="H102" s="77"/>
      <c r="I102" s="10"/>
    </row>
    <row r="103" spans="1:9" s="13" customFormat="1" ht="13.5">
      <c r="A103" s="21"/>
      <c r="B103" s="77"/>
      <c r="C103" s="77"/>
      <c r="D103" s="77"/>
      <c r="E103" s="77"/>
      <c r="F103" s="77"/>
      <c r="G103" s="77"/>
      <c r="H103" s="77"/>
      <c r="I103" s="10"/>
    </row>
    <row r="104" spans="1:9" s="13" customFormat="1" ht="13.5">
      <c r="A104" s="20">
        <f>A98+1</f>
        <v>15</v>
      </c>
      <c r="B104" s="38" t="s">
        <v>145</v>
      </c>
      <c r="C104" s="10"/>
      <c r="D104" s="10"/>
      <c r="E104" s="10"/>
      <c r="F104" s="10"/>
      <c r="G104" s="10"/>
      <c r="H104" s="10"/>
      <c r="I104" s="10"/>
    </row>
    <row r="105" spans="1:9" s="13" customFormat="1" ht="13.5">
      <c r="A105" s="48"/>
      <c r="B105" s="10" t="s">
        <v>270</v>
      </c>
      <c r="C105" s="10"/>
      <c r="D105" s="10"/>
      <c r="E105" s="10"/>
      <c r="F105" s="10"/>
      <c r="G105" s="10"/>
      <c r="H105" s="10"/>
      <c r="I105" s="10"/>
    </row>
    <row r="106" spans="1:9" s="13" customFormat="1" ht="13.5">
      <c r="A106" s="48"/>
      <c r="B106" s="10" t="s">
        <v>274</v>
      </c>
      <c r="C106" s="10"/>
      <c r="D106" s="10"/>
      <c r="E106" s="10"/>
      <c r="F106" s="10"/>
      <c r="G106" s="10"/>
      <c r="H106" s="10"/>
      <c r="I106" s="10"/>
    </row>
    <row r="107" spans="1:9" s="13" customFormat="1" ht="13.5">
      <c r="A107" s="48"/>
      <c r="B107" s="10" t="s">
        <v>275</v>
      </c>
      <c r="C107" s="10"/>
      <c r="D107" s="10"/>
      <c r="E107" s="10"/>
      <c r="F107" s="10"/>
      <c r="G107" s="10"/>
      <c r="H107" s="10"/>
      <c r="I107" s="10"/>
    </row>
    <row r="108" spans="1:9" s="13" customFormat="1" ht="13.5">
      <c r="A108" s="21"/>
      <c r="B108" s="10"/>
      <c r="C108" s="10"/>
      <c r="D108" s="10"/>
      <c r="E108" s="10"/>
      <c r="F108" s="10"/>
      <c r="G108" s="10"/>
      <c r="H108" s="10"/>
      <c r="I108" s="10"/>
    </row>
    <row r="109" spans="1:2" ht="13.5">
      <c r="A109" s="20">
        <f>A104+1</f>
        <v>16</v>
      </c>
      <c r="B109" s="3" t="s">
        <v>74</v>
      </c>
    </row>
    <row r="110" spans="2:8" ht="13.5">
      <c r="B110" s="46" t="s">
        <v>271</v>
      </c>
      <c r="C110" s="46"/>
      <c r="D110" s="46"/>
      <c r="E110" s="46"/>
      <c r="F110" s="46"/>
      <c r="G110" s="46"/>
      <c r="H110" s="46"/>
    </row>
    <row r="111" spans="2:8" ht="13.5">
      <c r="B111" s="46" t="s">
        <v>272</v>
      </c>
      <c r="C111" s="46"/>
      <c r="D111" s="46"/>
      <c r="E111" s="46"/>
      <c r="F111" s="46"/>
      <c r="G111" s="46"/>
      <c r="H111" s="46"/>
    </row>
    <row r="112" spans="2:8" ht="13.5">
      <c r="B112" s="46" t="s">
        <v>273</v>
      </c>
      <c r="C112" s="46"/>
      <c r="D112" s="46"/>
      <c r="E112" s="46"/>
      <c r="F112" s="46"/>
      <c r="G112" s="46"/>
      <c r="H112" s="46"/>
    </row>
    <row r="113" spans="2:8" ht="13.5">
      <c r="B113" s="46" t="s">
        <v>276</v>
      </c>
      <c r="C113" s="46"/>
      <c r="D113" s="46"/>
      <c r="E113" s="46"/>
      <c r="F113" s="46"/>
      <c r="G113" s="46"/>
      <c r="H113" s="46"/>
    </row>
    <row r="114" spans="2:8" ht="13.5">
      <c r="B114" s="80" t="s">
        <v>277</v>
      </c>
      <c r="C114" s="80"/>
      <c r="D114" s="80"/>
      <c r="E114" s="80"/>
      <c r="F114" s="80"/>
      <c r="G114" s="80"/>
      <c r="H114" s="80"/>
    </row>
    <row r="115" spans="2:8" ht="13.5">
      <c r="B115" s="80" t="s">
        <v>280</v>
      </c>
      <c r="C115" s="80"/>
      <c r="D115" s="80"/>
      <c r="E115" s="80"/>
      <c r="F115" s="80"/>
      <c r="G115" s="80"/>
      <c r="H115" s="80"/>
    </row>
    <row r="116" spans="2:8" ht="13.5">
      <c r="B116" s="80" t="s">
        <v>279</v>
      </c>
      <c r="C116" s="80"/>
      <c r="D116" s="80"/>
      <c r="E116" s="80"/>
      <c r="F116" s="80"/>
      <c r="G116" s="80"/>
      <c r="H116" s="80"/>
    </row>
    <row r="117" spans="1:9" s="89" customFormat="1" ht="13.5">
      <c r="A117" s="90"/>
      <c r="B117" s="91"/>
      <c r="C117" s="91"/>
      <c r="D117" s="91"/>
      <c r="E117" s="91"/>
      <c r="F117" s="91"/>
      <c r="G117" s="91"/>
      <c r="H117" s="91"/>
      <c r="I117" s="88"/>
    </row>
    <row r="118" spans="1:2" ht="13.5">
      <c r="A118" s="20">
        <f>A109+1</f>
        <v>17</v>
      </c>
      <c r="B118" s="3" t="s">
        <v>4</v>
      </c>
    </row>
    <row r="119" spans="6:8" ht="13.5">
      <c r="F119" s="2" t="s">
        <v>46</v>
      </c>
      <c r="H119" s="2" t="s">
        <v>46</v>
      </c>
    </row>
    <row r="120" spans="6:8" ht="13.5">
      <c r="F120" s="2" t="s">
        <v>0</v>
      </c>
      <c r="H120" s="2" t="s">
        <v>2</v>
      </c>
    </row>
    <row r="121" spans="6:8" ht="13.5">
      <c r="F121" s="14" t="str">
        <f>E58</f>
        <v>31.1.15</v>
      </c>
      <c r="H121" s="14" t="str">
        <f>E68</f>
        <v>31.1.15</v>
      </c>
    </row>
    <row r="122" spans="1:9" ht="13.5">
      <c r="A122" s="12"/>
      <c r="F122" s="2" t="s">
        <v>1</v>
      </c>
      <c r="H122" s="2" t="s">
        <v>1</v>
      </c>
      <c r="I122" s="12"/>
    </row>
    <row r="123" spans="1:9" ht="13.5">
      <c r="A123" s="12"/>
      <c r="B123" s="1" t="s">
        <v>68</v>
      </c>
      <c r="F123" s="10"/>
      <c r="G123" s="10"/>
      <c r="H123" s="10"/>
      <c r="I123" s="12"/>
    </row>
    <row r="124" spans="1:9" ht="13.5">
      <c r="A124" s="12"/>
      <c r="B124" s="39" t="s">
        <v>89</v>
      </c>
      <c r="C124" s="39"/>
      <c r="D124" s="39"/>
      <c r="E124" s="39"/>
      <c r="F124" s="22"/>
      <c r="G124" s="22"/>
      <c r="H124" s="23"/>
      <c r="I124" s="12"/>
    </row>
    <row r="125" spans="1:9" ht="12.75" customHeight="1" hidden="1">
      <c r="A125" s="12"/>
      <c r="B125" s="39"/>
      <c r="C125" s="39"/>
      <c r="D125" s="39"/>
      <c r="E125" s="39"/>
      <c r="F125" s="22"/>
      <c r="G125" s="22"/>
      <c r="H125" s="23"/>
      <c r="I125" s="12"/>
    </row>
    <row r="126" spans="1:9" ht="13.5">
      <c r="A126" s="12"/>
      <c r="B126" s="41" t="s">
        <v>90</v>
      </c>
      <c r="C126" s="39"/>
      <c r="D126" s="39"/>
      <c r="E126" s="39"/>
      <c r="F126" s="22">
        <f>F128-F127</f>
        <v>10</v>
      </c>
      <c r="G126" s="22"/>
      <c r="H126" s="22">
        <f>H128-H127</f>
        <v>27</v>
      </c>
      <c r="I126" s="12"/>
    </row>
    <row r="127" spans="1:9" ht="13.5">
      <c r="A127" s="12"/>
      <c r="B127" s="42" t="s">
        <v>91</v>
      </c>
      <c r="C127" s="39"/>
      <c r="D127" s="39"/>
      <c r="E127" s="39"/>
      <c r="F127" s="22">
        <v>0</v>
      </c>
      <c r="G127" s="22"/>
      <c r="H127" s="22">
        <v>0</v>
      </c>
      <c r="I127" s="12"/>
    </row>
    <row r="128" spans="1:9" ht="14.25" thickBot="1">
      <c r="A128" s="116"/>
      <c r="B128" s="117"/>
      <c r="C128" s="117"/>
      <c r="D128" s="117"/>
      <c r="E128" s="117"/>
      <c r="F128" s="112">
        <f>-'IS'!B29</f>
        <v>10</v>
      </c>
      <c r="G128" s="22"/>
      <c r="H128" s="112">
        <f>-'IS'!F29</f>
        <v>27</v>
      </c>
      <c r="I128" s="12"/>
    </row>
    <row r="129" spans="1:9" ht="12.75" customHeight="1" thickTop="1">
      <c r="A129" s="12"/>
      <c r="F129" s="10"/>
      <c r="G129" s="10"/>
      <c r="H129" s="10"/>
      <c r="I129" s="12"/>
    </row>
    <row r="130" spans="1:9" ht="13.5">
      <c r="A130" s="12"/>
      <c r="B130" s="1" t="s">
        <v>178</v>
      </c>
      <c r="C130" s="10"/>
      <c r="D130" s="10"/>
      <c r="E130" s="10"/>
      <c r="F130" s="10"/>
      <c r="G130" s="10"/>
      <c r="H130" s="10"/>
      <c r="I130" s="12"/>
    </row>
    <row r="131" spans="1:9" ht="13.5">
      <c r="A131" s="12"/>
      <c r="B131" s="10"/>
      <c r="C131" s="10"/>
      <c r="D131" s="10"/>
      <c r="E131" s="10"/>
      <c r="F131" s="2" t="s">
        <v>46</v>
      </c>
      <c r="H131" s="2" t="s">
        <v>46</v>
      </c>
      <c r="I131" s="12"/>
    </row>
    <row r="132" spans="1:9" ht="13.5">
      <c r="A132" s="12"/>
      <c r="B132" s="10"/>
      <c r="C132" s="10"/>
      <c r="D132" s="10"/>
      <c r="E132" s="10"/>
      <c r="F132" s="2" t="s">
        <v>0</v>
      </c>
      <c r="H132" s="2" t="s">
        <v>2</v>
      </c>
      <c r="I132" s="12"/>
    </row>
    <row r="133" spans="1:9" ht="13.5">
      <c r="A133" s="12"/>
      <c r="B133" s="10"/>
      <c r="C133" s="10"/>
      <c r="D133" s="10"/>
      <c r="E133" s="10"/>
      <c r="F133" s="14" t="str">
        <f>F121</f>
        <v>31.1.15</v>
      </c>
      <c r="H133" s="14" t="str">
        <f>H121</f>
        <v>31.1.15</v>
      </c>
      <c r="I133" s="12"/>
    </row>
    <row r="134" spans="1:9" ht="13.5">
      <c r="A134" s="12"/>
      <c r="B134" s="10"/>
      <c r="C134" s="10"/>
      <c r="D134" s="10"/>
      <c r="E134" s="10"/>
      <c r="F134" s="2" t="s">
        <v>105</v>
      </c>
      <c r="H134" s="2" t="s">
        <v>105</v>
      </c>
      <c r="I134" s="12"/>
    </row>
    <row r="135" spans="1:9" ht="13.5">
      <c r="A135" s="12"/>
      <c r="B135" s="10"/>
      <c r="C135" s="10"/>
      <c r="D135" s="10"/>
      <c r="E135" s="10"/>
      <c r="F135" s="10"/>
      <c r="G135" s="10"/>
      <c r="H135" s="10"/>
      <c r="I135" s="12"/>
    </row>
    <row r="136" spans="1:9" ht="13.5">
      <c r="A136" s="12"/>
      <c r="B136" s="1" t="s">
        <v>104</v>
      </c>
      <c r="C136" s="10"/>
      <c r="D136" s="10"/>
      <c r="E136" s="10"/>
      <c r="F136" s="23">
        <v>25</v>
      </c>
      <c r="G136" s="23"/>
      <c r="H136" s="23">
        <v>25</v>
      </c>
      <c r="I136" s="12"/>
    </row>
    <row r="137" spans="1:9" ht="13.5">
      <c r="A137" s="12"/>
      <c r="B137" s="1" t="s">
        <v>210</v>
      </c>
      <c r="C137" s="10"/>
      <c r="D137" s="10"/>
      <c r="E137" s="10"/>
      <c r="F137" s="9">
        <v>-28</v>
      </c>
      <c r="G137" s="23"/>
      <c r="H137" s="23">
        <v>-28</v>
      </c>
      <c r="I137" s="12"/>
    </row>
    <row r="138" spans="2:9" ht="14.25" thickBot="1">
      <c r="B138" s="10"/>
      <c r="C138" s="10"/>
      <c r="D138" s="10"/>
      <c r="E138" s="10"/>
      <c r="F138" s="110">
        <f>SUM(F136:F137)</f>
        <v>-3</v>
      </c>
      <c r="G138" s="23"/>
      <c r="H138" s="112">
        <f>SUM(H136:H137)</f>
        <v>-3</v>
      </c>
      <c r="I138" s="12"/>
    </row>
    <row r="139" spans="2:9" ht="14.25" thickTop="1">
      <c r="B139" s="10"/>
      <c r="C139" s="10"/>
      <c r="D139" s="10"/>
      <c r="E139" s="10"/>
      <c r="F139" s="18"/>
      <c r="G139" s="23"/>
      <c r="H139" s="22"/>
      <c r="I139" s="12"/>
    </row>
    <row r="140" spans="1:2" ht="13.5">
      <c r="A140" s="19">
        <f>A118+1</f>
        <v>18</v>
      </c>
      <c r="B140" s="3" t="s">
        <v>153</v>
      </c>
    </row>
    <row r="141" ht="13.5">
      <c r="B141" s="1" t="s">
        <v>215</v>
      </c>
    </row>
    <row r="142" ht="13.5">
      <c r="B142" s="1" t="s">
        <v>216</v>
      </c>
    </row>
    <row r="143" ht="13.5">
      <c r="B143" s="59"/>
    </row>
    <row r="144" spans="1:9" ht="13.5">
      <c r="A144" s="20">
        <f>A140+1</f>
        <v>19</v>
      </c>
      <c r="B144" s="3" t="s">
        <v>81</v>
      </c>
      <c r="I144" s="12"/>
    </row>
    <row r="145" spans="1:9" ht="13.5">
      <c r="A145" s="48"/>
      <c r="B145" s="144" t="s">
        <v>139</v>
      </c>
      <c r="C145" s="144"/>
      <c r="D145" s="144"/>
      <c r="E145" s="144"/>
      <c r="F145" s="144"/>
      <c r="G145" s="144"/>
      <c r="H145" s="144"/>
      <c r="I145" s="12"/>
    </row>
    <row r="146" spans="1:9" ht="13.5">
      <c r="A146" s="48"/>
      <c r="B146" s="46"/>
      <c r="C146" s="46"/>
      <c r="D146" s="46"/>
      <c r="E146" s="46"/>
      <c r="F146" s="46"/>
      <c r="G146" s="46"/>
      <c r="H146" s="46"/>
      <c r="I146" s="12"/>
    </row>
    <row r="147" spans="1:2" ht="13.5">
      <c r="A147" s="20">
        <f>A144+1</f>
        <v>20</v>
      </c>
      <c r="B147" s="3" t="s">
        <v>22</v>
      </c>
    </row>
    <row r="149" spans="2:8" ht="13.5">
      <c r="B149" s="10"/>
      <c r="C149" s="10"/>
      <c r="D149" s="11" t="s">
        <v>69</v>
      </c>
      <c r="E149" s="11"/>
      <c r="F149" s="11" t="s">
        <v>70</v>
      </c>
      <c r="G149" s="11"/>
      <c r="H149" s="11" t="s">
        <v>13</v>
      </c>
    </row>
    <row r="150" spans="2:8" ht="13.5">
      <c r="B150" s="10" t="s">
        <v>154</v>
      </c>
      <c r="C150" s="10"/>
      <c r="D150" s="11" t="s">
        <v>1</v>
      </c>
      <c r="E150" s="10"/>
      <c r="F150" s="11" t="s">
        <v>1</v>
      </c>
      <c r="G150" s="10"/>
      <c r="H150" s="11" t="s">
        <v>1</v>
      </c>
    </row>
    <row r="151" spans="1:9" ht="13.5">
      <c r="A151" s="46"/>
      <c r="B151" s="10"/>
      <c r="C151" s="10"/>
      <c r="D151" s="10"/>
      <c r="E151" s="10"/>
      <c r="F151" s="10"/>
      <c r="G151" s="10"/>
      <c r="H151" s="10"/>
      <c r="I151" s="12"/>
    </row>
    <row r="152" spans="1:9" ht="13.5">
      <c r="A152" s="46"/>
      <c r="B152" s="24" t="s">
        <v>71</v>
      </c>
      <c r="C152" s="10"/>
      <c r="D152" s="23"/>
      <c r="E152" s="23"/>
      <c r="F152" s="23"/>
      <c r="G152" s="23"/>
      <c r="H152" s="23"/>
      <c r="I152" s="12"/>
    </row>
    <row r="153" spans="1:9" ht="13.5">
      <c r="A153" s="46"/>
      <c r="B153" s="10" t="s">
        <v>106</v>
      </c>
      <c r="C153" s="10"/>
      <c r="D153" s="23">
        <v>4780</v>
      </c>
      <c r="E153" s="23"/>
      <c r="F153" s="97">
        <v>0</v>
      </c>
      <c r="G153" s="23"/>
      <c r="H153" s="23">
        <f>SUM(D153:G153)</f>
        <v>4780</v>
      </c>
      <c r="I153" s="12"/>
    </row>
    <row r="154" spans="1:9" ht="13.5">
      <c r="A154" s="46"/>
      <c r="B154" s="10" t="s">
        <v>72</v>
      </c>
      <c r="C154" s="10"/>
      <c r="D154" s="23">
        <v>5142</v>
      </c>
      <c r="E154" s="23"/>
      <c r="F154" s="98">
        <v>0</v>
      </c>
      <c r="G154" s="23"/>
      <c r="H154" s="23">
        <f>SUM(D154:G154)</f>
        <v>5142</v>
      </c>
      <c r="I154" s="12"/>
    </row>
    <row r="155" spans="1:9" ht="13.5">
      <c r="A155" s="46"/>
      <c r="B155" s="10" t="s">
        <v>177</v>
      </c>
      <c r="C155" s="10"/>
      <c r="D155" s="23">
        <v>28</v>
      </c>
      <c r="E155" s="23"/>
      <c r="F155" s="98">
        <v>0</v>
      </c>
      <c r="G155" s="23"/>
      <c r="H155" s="23">
        <f>SUM(D155:G155)</f>
        <v>28</v>
      </c>
      <c r="I155" s="12"/>
    </row>
    <row r="156" spans="1:11" ht="13.5">
      <c r="A156" s="46"/>
      <c r="B156" s="10" t="s">
        <v>128</v>
      </c>
      <c r="C156" s="10"/>
      <c r="D156" s="23">
        <v>0</v>
      </c>
      <c r="E156" s="23"/>
      <c r="F156" s="98">
        <v>0</v>
      </c>
      <c r="G156" s="23"/>
      <c r="H156" s="23">
        <f>SUM(D156:G156)</f>
        <v>0</v>
      </c>
      <c r="I156" s="100"/>
      <c r="J156" s="100"/>
      <c r="K156" s="100"/>
    </row>
    <row r="157" spans="1:11" ht="14.25" thickBot="1">
      <c r="A157" s="46"/>
      <c r="B157" s="10" t="s">
        <v>13</v>
      </c>
      <c r="C157" s="10"/>
      <c r="D157" s="115">
        <f>SUM(D153:D156)</f>
        <v>9950</v>
      </c>
      <c r="E157" s="23"/>
      <c r="F157" s="135">
        <f>SUM(F153:F156)</f>
        <v>0</v>
      </c>
      <c r="G157" s="23"/>
      <c r="H157" s="115">
        <f>SUM(H153:H156)</f>
        <v>9950</v>
      </c>
      <c r="I157" s="111"/>
      <c r="K157" s="99"/>
    </row>
    <row r="159" spans="1:9" ht="13.5">
      <c r="A159" s="20">
        <f>A147+1</f>
        <v>21</v>
      </c>
      <c r="B159" s="3" t="s">
        <v>23</v>
      </c>
      <c r="I159" s="12"/>
    </row>
    <row r="160" spans="2:9" ht="13.5">
      <c r="B160" s="1" t="s">
        <v>118</v>
      </c>
      <c r="I160" s="12"/>
    </row>
    <row r="162" spans="1:2" ht="13.5">
      <c r="A162" s="20">
        <f>A159+1</f>
        <v>22</v>
      </c>
      <c r="B162" s="3" t="s">
        <v>24</v>
      </c>
    </row>
    <row r="163" ht="13.5">
      <c r="B163" s="1" t="s">
        <v>123</v>
      </c>
    </row>
    <row r="165" spans="1:9" ht="13.5">
      <c r="A165" s="20">
        <f>A162+1</f>
        <v>23</v>
      </c>
      <c r="B165" s="19" t="s">
        <v>238</v>
      </c>
      <c r="C165" s="46"/>
      <c r="D165" s="46"/>
      <c r="E165" s="46"/>
      <c r="F165" s="46"/>
      <c r="G165" s="46"/>
      <c r="H165" s="46"/>
      <c r="I165" s="12"/>
    </row>
    <row r="166" spans="1:9" ht="13.5">
      <c r="A166" s="48"/>
      <c r="B166" s="46" t="s">
        <v>239</v>
      </c>
      <c r="C166" s="46"/>
      <c r="D166" s="46"/>
      <c r="E166" s="46"/>
      <c r="F166" s="46"/>
      <c r="G166" s="46"/>
      <c r="H166" s="46"/>
      <c r="I166" s="12"/>
    </row>
    <row r="167" spans="1:9" ht="13.5">
      <c r="A167" s="48"/>
      <c r="B167" s="46"/>
      <c r="C167" s="46"/>
      <c r="F167" s="58"/>
      <c r="G167" s="46"/>
      <c r="H167" s="14" t="str">
        <f>F133</f>
        <v>31.1.15</v>
      </c>
      <c r="I167" s="12"/>
    </row>
    <row r="168" spans="1:9" ht="13.5">
      <c r="A168" s="48"/>
      <c r="B168" s="46"/>
      <c r="C168" s="46"/>
      <c r="F168" s="71"/>
      <c r="G168" s="46"/>
      <c r="H168" s="11" t="s">
        <v>1</v>
      </c>
      <c r="I168" s="12"/>
    </row>
    <row r="169" spans="1:9" ht="13.5">
      <c r="A169" s="48"/>
      <c r="B169" s="48" t="s">
        <v>148</v>
      </c>
      <c r="C169" s="128"/>
      <c r="F169" s="129"/>
      <c r="G169" s="128"/>
      <c r="H169" s="130">
        <f>H171-H170</f>
        <v>-14982</v>
      </c>
      <c r="I169" s="131"/>
    </row>
    <row r="170" spans="1:9" ht="13.5">
      <c r="A170" s="48"/>
      <c r="B170" s="48" t="s">
        <v>149</v>
      </c>
      <c r="C170" s="128"/>
      <c r="D170" s="12"/>
      <c r="E170" s="12"/>
      <c r="F170" s="129"/>
      <c r="G170" s="128"/>
      <c r="H170" s="132">
        <v>-312</v>
      </c>
      <c r="I170" s="131"/>
    </row>
    <row r="171" spans="1:9" ht="13.5">
      <c r="A171" s="48"/>
      <c r="B171" s="48"/>
      <c r="C171" s="128"/>
      <c r="D171" s="12"/>
      <c r="E171" s="12"/>
      <c r="F171" s="129"/>
      <c r="G171" s="128"/>
      <c r="H171" s="130">
        <f>H173-H172</f>
        <v>-15294</v>
      </c>
      <c r="I171" s="131"/>
    </row>
    <row r="172" spans="1:9" ht="13.5">
      <c r="A172" s="48"/>
      <c r="B172" s="46" t="s">
        <v>155</v>
      </c>
      <c r="C172" s="128"/>
      <c r="D172" s="12"/>
      <c r="E172" s="12"/>
      <c r="F172" s="129"/>
      <c r="G172" s="128"/>
      <c r="H172" s="130">
        <v>-9847</v>
      </c>
      <c r="I172" s="131"/>
    </row>
    <row r="173" spans="1:9" ht="14.25" thickBot="1">
      <c r="A173" s="48"/>
      <c r="B173" s="48"/>
      <c r="C173" s="46"/>
      <c r="D173" s="12"/>
      <c r="E173" s="12"/>
      <c r="F173" s="133"/>
      <c r="G173" s="46"/>
      <c r="H173" s="134">
        <f>Equity!F26</f>
        <v>-25141</v>
      </c>
      <c r="I173" s="12"/>
    </row>
    <row r="174" spans="1:9" ht="14.25" thickTop="1">
      <c r="A174" s="48"/>
      <c r="B174" s="144"/>
      <c r="C174" s="144"/>
      <c r="D174" s="144"/>
      <c r="E174" s="144"/>
      <c r="F174" s="144"/>
      <c r="G174" s="144"/>
      <c r="H174" s="144"/>
      <c r="I174" s="12"/>
    </row>
    <row r="175" spans="1:8" s="72" customFormat="1" ht="13.5">
      <c r="A175" s="20">
        <f>A165+1</f>
        <v>24</v>
      </c>
      <c r="B175" s="19" t="s">
        <v>191</v>
      </c>
      <c r="C175" s="19"/>
      <c r="D175" s="19"/>
      <c r="E175" s="19"/>
      <c r="F175" s="19"/>
      <c r="G175" s="19"/>
      <c r="H175" s="19"/>
    </row>
    <row r="176" spans="1:9" ht="13.5">
      <c r="A176" s="48"/>
      <c r="B176" s="46" t="s">
        <v>196</v>
      </c>
      <c r="C176" s="46"/>
      <c r="D176" s="46"/>
      <c r="E176" s="46"/>
      <c r="F176" s="46"/>
      <c r="G176" s="46"/>
      <c r="H176" s="46"/>
      <c r="I176" s="12"/>
    </row>
    <row r="177" spans="1:9" ht="13.5">
      <c r="A177" s="48"/>
      <c r="B177" s="46"/>
      <c r="C177" s="46"/>
      <c r="D177" s="46"/>
      <c r="E177" s="46"/>
      <c r="F177" s="2" t="s">
        <v>46</v>
      </c>
      <c r="H177" s="2" t="s">
        <v>46</v>
      </c>
      <c r="I177" s="12"/>
    </row>
    <row r="178" spans="1:9" ht="13.5">
      <c r="A178" s="48"/>
      <c r="B178" s="46"/>
      <c r="C178" s="46"/>
      <c r="D178" s="46"/>
      <c r="E178" s="46"/>
      <c r="F178" s="2" t="s">
        <v>0</v>
      </c>
      <c r="H178" s="2" t="s">
        <v>2</v>
      </c>
      <c r="I178" s="12"/>
    </row>
    <row r="179" spans="1:9" ht="13.5">
      <c r="A179" s="48"/>
      <c r="B179" s="46"/>
      <c r="C179" s="46"/>
      <c r="D179" s="46"/>
      <c r="E179" s="46"/>
      <c r="F179" s="14" t="str">
        <f>F133</f>
        <v>31.1.15</v>
      </c>
      <c r="H179" s="14" t="str">
        <f>F179</f>
        <v>31.1.15</v>
      </c>
      <c r="I179" s="12"/>
    </row>
    <row r="180" spans="1:9" ht="13.5">
      <c r="A180" s="48"/>
      <c r="B180" s="46"/>
      <c r="C180" s="46"/>
      <c r="D180" s="46"/>
      <c r="E180" s="46"/>
      <c r="F180" s="2" t="s">
        <v>1</v>
      </c>
      <c r="H180" s="2" t="s">
        <v>1</v>
      </c>
      <c r="I180" s="12"/>
    </row>
    <row r="181" spans="1:9" ht="13.5">
      <c r="A181" s="48"/>
      <c r="B181" s="46" t="s">
        <v>198</v>
      </c>
      <c r="C181" s="46"/>
      <c r="D181" s="46"/>
      <c r="E181" s="46"/>
      <c r="F181" s="5"/>
      <c r="G181" s="4"/>
      <c r="H181" s="5"/>
      <c r="I181" s="12"/>
    </row>
    <row r="182" spans="1:9" ht="13.5">
      <c r="A182" s="48"/>
      <c r="B182" s="46"/>
      <c r="C182" s="46" t="s">
        <v>199</v>
      </c>
      <c r="D182" s="46"/>
      <c r="E182" s="46"/>
      <c r="F182" s="5">
        <f>H182-278</f>
        <v>517</v>
      </c>
      <c r="G182" s="121"/>
      <c r="H182" s="5">
        <v>795</v>
      </c>
      <c r="I182" s="12"/>
    </row>
    <row r="183" spans="1:9" ht="13.5">
      <c r="A183" s="48"/>
      <c r="B183" s="46"/>
      <c r="C183" s="46" t="s">
        <v>193</v>
      </c>
      <c r="D183" s="46"/>
      <c r="E183" s="46"/>
      <c r="F183" s="17">
        <f>H183-119</f>
        <v>148</v>
      </c>
      <c r="G183" s="121"/>
      <c r="H183" s="5">
        <f>-'IS'!F25</f>
        <v>267</v>
      </c>
      <c r="I183" s="12"/>
    </row>
    <row r="184" spans="1:9" ht="13.5">
      <c r="A184" s="48"/>
      <c r="B184" s="46"/>
      <c r="C184" s="46"/>
      <c r="D184" s="46"/>
      <c r="E184" s="46"/>
      <c r="F184" s="120"/>
      <c r="G184" s="121"/>
      <c r="H184" s="120"/>
      <c r="I184" s="12"/>
    </row>
    <row r="185" spans="1:9" ht="13.5">
      <c r="A185" s="48"/>
      <c r="B185" s="46" t="s">
        <v>197</v>
      </c>
      <c r="C185" s="46"/>
      <c r="D185" s="46"/>
      <c r="E185" s="46"/>
      <c r="F185" s="120"/>
      <c r="G185" s="121"/>
      <c r="H185" s="120"/>
      <c r="I185" s="12"/>
    </row>
    <row r="186" spans="1:9" ht="13.5">
      <c r="A186" s="48"/>
      <c r="B186" s="12"/>
      <c r="C186" s="46" t="s">
        <v>195</v>
      </c>
      <c r="D186" s="46"/>
      <c r="E186" s="46"/>
      <c r="F186" s="114">
        <f>H186-224</f>
        <v>327</v>
      </c>
      <c r="G186" s="122"/>
      <c r="H186" s="114">
        <v>551</v>
      </c>
      <c r="I186" s="12"/>
    </row>
    <row r="187" spans="1:9" ht="13.5">
      <c r="A187" s="48"/>
      <c r="B187" s="12"/>
      <c r="C187" s="46" t="s">
        <v>194</v>
      </c>
      <c r="D187" s="46"/>
      <c r="E187" s="46"/>
      <c r="F187" s="5">
        <f>H187-46</f>
        <v>54</v>
      </c>
      <c r="G187" s="121"/>
      <c r="H187" s="5">
        <v>100</v>
      </c>
      <c r="I187" s="12"/>
    </row>
    <row r="188" spans="1:9" ht="13.5">
      <c r="A188" s="48"/>
      <c r="B188" s="12"/>
      <c r="C188" s="46" t="s">
        <v>261</v>
      </c>
      <c r="D188" s="46"/>
      <c r="E188" s="46"/>
      <c r="F188" s="5">
        <f>H188</f>
        <v>60</v>
      </c>
      <c r="G188" s="121"/>
      <c r="H188" s="5">
        <v>60</v>
      </c>
      <c r="I188" s="12"/>
    </row>
    <row r="189" spans="1:9" ht="13.5">
      <c r="A189" s="48"/>
      <c r="B189" s="12"/>
      <c r="C189" s="46" t="s">
        <v>283</v>
      </c>
      <c r="D189" s="46"/>
      <c r="E189" s="46"/>
      <c r="F189" s="5">
        <f>H189-11</f>
        <v>0</v>
      </c>
      <c r="G189" s="121"/>
      <c r="H189" s="5">
        <v>11</v>
      </c>
      <c r="I189" s="12"/>
    </row>
    <row r="190" spans="1:9" ht="14.25" thickBot="1">
      <c r="A190" s="48"/>
      <c r="B190" s="12"/>
      <c r="C190" s="46" t="s">
        <v>192</v>
      </c>
      <c r="D190" s="46"/>
      <c r="E190" s="46"/>
      <c r="F190" s="113">
        <f>H190-1</f>
        <v>0</v>
      </c>
      <c r="G190" s="121"/>
      <c r="H190" s="113">
        <v>1</v>
      </c>
      <c r="I190" s="12"/>
    </row>
    <row r="191" spans="1:9" ht="14.25" thickTop="1">
      <c r="A191" s="48"/>
      <c r="B191" s="46"/>
      <c r="C191" s="46"/>
      <c r="D191" s="46"/>
      <c r="E191" s="46"/>
      <c r="F191" s="43"/>
      <c r="G191" s="43"/>
      <c r="H191" s="43"/>
      <c r="I191" s="12"/>
    </row>
    <row r="192" spans="1:2" ht="13.5">
      <c r="A192" s="20">
        <f>A175+1</f>
        <v>25</v>
      </c>
      <c r="B192" s="3" t="s">
        <v>214</v>
      </c>
    </row>
    <row r="193" spans="1:2" ht="13.5">
      <c r="A193" s="20"/>
      <c r="B193" s="1" t="s">
        <v>213</v>
      </c>
    </row>
    <row r="194" ht="13.5">
      <c r="A194" s="20"/>
    </row>
    <row r="195" spans="1:9" ht="13.5">
      <c r="A195" s="20"/>
      <c r="B195" s="3"/>
      <c r="F195" s="25" t="s">
        <v>209</v>
      </c>
      <c r="G195" s="26"/>
      <c r="H195" s="2" t="s">
        <v>77</v>
      </c>
      <c r="I195" s="26"/>
    </row>
    <row r="196" spans="1:9" ht="13.5">
      <c r="A196" s="20"/>
      <c r="B196" s="3"/>
      <c r="F196" s="2" t="s">
        <v>46</v>
      </c>
      <c r="G196" s="26"/>
      <c r="H196" s="2" t="s">
        <v>46</v>
      </c>
      <c r="I196" s="26"/>
    </row>
    <row r="197" spans="1:9" ht="13.5">
      <c r="A197" s="20"/>
      <c r="B197" s="3"/>
      <c r="F197" s="2" t="s">
        <v>0</v>
      </c>
      <c r="G197" s="26"/>
      <c r="H197" s="2" t="s">
        <v>2</v>
      </c>
      <c r="I197" s="26"/>
    </row>
    <row r="198" spans="6:8" ht="13.5">
      <c r="F198" s="14" t="str">
        <f>F133</f>
        <v>31.1.15</v>
      </c>
      <c r="H198" s="14" t="str">
        <f>H133</f>
        <v>31.1.15</v>
      </c>
    </row>
    <row r="199" spans="6:8" ht="12.75" customHeight="1">
      <c r="F199" s="2"/>
      <c r="H199" s="2"/>
    </row>
    <row r="200" spans="2:8" ht="14.25" thickBot="1">
      <c r="B200" s="1" t="s">
        <v>212</v>
      </c>
      <c r="F200" s="136">
        <f>'IS'!B40</f>
        <v>-5808</v>
      </c>
      <c r="G200" s="23"/>
      <c r="H200" s="136">
        <f>'IS'!F40</f>
        <v>-6290</v>
      </c>
    </row>
    <row r="201" spans="6:8" ht="13.5" customHeight="1" thickTop="1">
      <c r="F201" s="137"/>
      <c r="G201" s="23"/>
      <c r="H201" s="137"/>
    </row>
    <row r="202" spans="2:8" ht="13.5">
      <c r="B202" s="1" t="s">
        <v>29</v>
      </c>
      <c r="F202" s="137"/>
      <c r="G202" s="23"/>
      <c r="H202" s="137"/>
    </row>
    <row r="203" spans="2:8" ht="14.25" thickBot="1">
      <c r="B203" s="1" t="s">
        <v>28</v>
      </c>
      <c r="F203" s="136">
        <v>124700</v>
      </c>
      <c r="G203" s="23"/>
      <c r="H203" s="136">
        <f>F203</f>
        <v>124700</v>
      </c>
    </row>
    <row r="204" spans="6:11" ht="12.75" customHeight="1" thickTop="1">
      <c r="F204" s="137"/>
      <c r="G204" s="23"/>
      <c r="H204" s="137"/>
      <c r="K204" s="138"/>
    </row>
    <row r="205" spans="2:8" ht="14.25" thickBot="1">
      <c r="B205" s="1" t="s">
        <v>211</v>
      </c>
      <c r="F205" s="139">
        <f>+F200/F203*100</f>
        <v>-4.657578187650361</v>
      </c>
      <c r="G205" s="23"/>
      <c r="H205" s="139">
        <f>+H200/H203*100</f>
        <v>-5.044105854049719</v>
      </c>
    </row>
    <row r="206" spans="6:8" ht="14.25" thickTop="1">
      <c r="F206" s="27"/>
      <c r="G206" s="28"/>
      <c r="H206" s="27"/>
    </row>
    <row r="207" spans="2:8" ht="13.5">
      <c r="B207" s="1" t="s">
        <v>189</v>
      </c>
      <c r="F207" s="27"/>
      <c r="G207" s="28"/>
      <c r="H207" s="27"/>
    </row>
    <row r="208" spans="2:8" ht="13.5">
      <c r="B208" s="1" t="s">
        <v>190</v>
      </c>
      <c r="F208" s="27"/>
      <c r="G208" s="28"/>
      <c r="H208" s="27"/>
    </row>
    <row r="211" ht="13.5">
      <c r="A211" s="78"/>
    </row>
  </sheetData>
  <sheetProtection/>
  <mergeCells count="31">
    <mergeCell ref="B55:H55"/>
    <mergeCell ref="B46:H46"/>
    <mergeCell ref="B44:H44"/>
    <mergeCell ref="B43:H43"/>
    <mergeCell ref="B45:H45"/>
    <mergeCell ref="E67:H67"/>
    <mergeCell ref="B49:H49"/>
    <mergeCell ref="B47:H47"/>
    <mergeCell ref="B54:H54"/>
    <mergeCell ref="B13:H13"/>
    <mergeCell ref="B14:H14"/>
    <mergeCell ref="B15:H15"/>
    <mergeCell ref="B51:H51"/>
    <mergeCell ref="B16:H16"/>
    <mergeCell ref="B53:H53"/>
    <mergeCell ref="B174:H174"/>
    <mergeCell ref="E68:H68"/>
    <mergeCell ref="B17:H17"/>
    <mergeCell ref="B21:H21"/>
    <mergeCell ref="B145:H145"/>
    <mergeCell ref="B48:H48"/>
    <mergeCell ref="E58:H58"/>
    <mergeCell ref="B93:H93"/>
    <mergeCell ref="B50:H50"/>
    <mergeCell ref="E57:H57"/>
    <mergeCell ref="B7:H7"/>
    <mergeCell ref="B8:H8"/>
    <mergeCell ref="B9:H9"/>
    <mergeCell ref="B11:H11"/>
    <mergeCell ref="B12:H12"/>
    <mergeCell ref="B10:H10"/>
  </mergeCells>
  <printOptions/>
  <pageMargins left="0.5511811023622047" right="0.4330708661417323" top="0.2755905511811024" bottom="0.11811023622047245" header="0.2755905511811024" footer="0.15748031496062992"/>
  <pageSetup horizontalDpi="600" verticalDpi="600" orientation="portrait" paperSize="9" r:id="rId2"/>
  <rowBreaks count="4" manualBreakCount="4">
    <brk id="55" max="7" man="1"/>
    <brk id="102" max="7" man="1"/>
    <brk id="147" max="7" man="1"/>
    <brk id="19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Alice</cp:lastModifiedBy>
  <cp:lastPrinted>2015-03-27T08:55:29Z</cp:lastPrinted>
  <dcterms:created xsi:type="dcterms:W3CDTF">2003-11-01T13:04:36Z</dcterms:created>
  <dcterms:modified xsi:type="dcterms:W3CDTF">2015-03-30T09:27:15Z</dcterms:modified>
  <cp:category/>
  <cp:version/>
  <cp:contentType/>
  <cp:contentStatus/>
</cp:coreProperties>
</file>